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esbu\OneDrive\Documents\Babiators\LINESHEETS\LINE SHEETS\2024\"/>
    </mc:Choice>
  </mc:AlternateContent>
  <xr:revisionPtr revIDLastSave="0" documentId="13_ncr:1_{5DFC6E71-C54A-47A4-8226-049AE4961A3E}" xr6:coauthVersionLast="47" xr6:coauthVersionMax="47" xr10:uidLastSave="{00000000-0000-0000-0000-000000000000}"/>
  <bookViews>
    <workbookView xWindow="-120" yWindow="-16320" windowWidth="29040" windowHeight="15720" firstSheet="1" activeTab="1" xr2:uid="{00000000-000D-0000-FFFF-FFFF00000000}"/>
  </bookViews>
  <sheets>
    <sheet name="Babiators Order Form_US" sheetId="2" state="hidden" r:id="rId1"/>
    <sheet name="2024 Order Form" sheetId="7" r:id="rId2"/>
    <sheet name="Minimums" sheetId="4" state="hidden" r:id="rId3"/>
  </sheets>
  <definedNames>
    <definedName name="_xlnm.Print_Area" localSheetId="1">'2024 Order Form'!$A$1:$M$100</definedName>
    <definedName name="_xlnm.Print_Area" localSheetId="0">'Babiators Order Form_US'!$A$1:$P$72</definedName>
    <definedName name="_xlnm.Print_Titles" localSheetId="1">'2024 Order Form'!$1:$5</definedName>
    <definedName name="_xlnm.Print_Titles" localSheetId="0">'Babiators Order Form_US'!$1:$5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0" i="7" l="1"/>
  <c r="M55" i="7"/>
  <c r="M56" i="7"/>
  <c r="M54" i="7"/>
  <c r="M58" i="7"/>
  <c r="M59" i="7"/>
  <c r="M44" i="7"/>
  <c r="M45" i="7"/>
  <c r="M46" i="7"/>
  <c r="M47" i="7"/>
  <c r="M48" i="7"/>
  <c r="M49" i="7"/>
  <c r="M50" i="7"/>
  <c r="M51" i="7"/>
  <c r="M52" i="7"/>
  <c r="M81" i="7"/>
  <c r="M82" i="7"/>
  <c r="M83" i="7"/>
  <c r="M84" i="7"/>
  <c r="M85" i="7"/>
  <c r="M27" i="7"/>
  <c r="M37" i="7"/>
  <c r="M38" i="7"/>
  <c r="M30" i="7"/>
  <c r="M31" i="7"/>
  <c r="M22" i="7"/>
  <c r="M23" i="7"/>
  <c r="M24" i="7"/>
  <c r="M25" i="7"/>
  <c r="M26" i="7"/>
  <c r="M64" i="7"/>
  <c r="M70" i="7"/>
  <c r="M71" i="7"/>
  <c r="K102" i="7"/>
  <c r="M79" i="7"/>
  <c r="M78" i="7"/>
  <c r="M69" i="7"/>
  <c r="M76" i="7"/>
  <c r="M75" i="7"/>
  <c r="M73" i="7"/>
  <c r="M72" i="7"/>
  <c r="M68" i="7"/>
  <c r="M66" i="7"/>
  <c r="M65" i="7"/>
  <c r="M63" i="7"/>
  <c r="M62" i="7"/>
  <c r="M60" i="7"/>
  <c r="M43" i="7"/>
  <c r="M42" i="7"/>
  <c r="M41" i="7"/>
  <c r="M36" i="7"/>
  <c r="M33" i="7"/>
  <c r="M32" i="7"/>
  <c r="M29" i="7"/>
  <c r="M21" i="7"/>
  <c r="M80" i="7"/>
  <c r="M98" i="7"/>
  <c r="M19" i="7"/>
  <c r="M18" i="7"/>
  <c r="M99" i="7" l="1"/>
  <c r="M97" i="7"/>
  <c r="M96" i="7"/>
  <c r="M95" i="7"/>
  <c r="M91" i="7"/>
  <c r="M88" i="7"/>
  <c r="M87" i="7"/>
  <c r="M93" i="7" l="1"/>
  <c r="M92" i="7"/>
  <c r="M89" i="7"/>
  <c r="M100" i="7" s="1"/>
  <c r="O40" i="2"/>
  <c r="O51" i="2"/>
  <c r="O66" i="2"/>
  <c r="O67" i="2"/>
  <c r="O68" i="2"/>
  <c r="O69" i="2"/>
  <c r="O70" i="2"/>
  <c r="O71" i="2"/>
  <c r="O50" i="2"/>
  <c r="O35" i="2"/>
  <c r="O36" i="2"/>
  <c r="O37" i="2"/>
  <c r="O38" i="2"/>
  <c r="O39" i="2"/>
  <c r="O41" i="2"/>
  <c r="O20" i="2"/>
  <c r="O21" i="2"/>
  <c r="O22" i="2"/>
  <c r="O23" i="2"/>
  <c r="O24" i="2"/>
  <c r="O25" i="2"/>
  <c r="O26" i="2"/>
  <c r="O28" i="2"/>
  <c r="O29" i="2"/>
  <c r="O30" i="2"/>
  <c r="O31" i="2"/>
  <c r="O32" i="2"/>
  <c r="O65" i="2"/>
  <c r="O46" i="2"/>
  <c r="O47" i="2"/>
  <c r="O48" i="2"/>
  <c r="O49" i="2"/>
  <c r="O52" i="2"/>
  <c r="O63" i="2"/>
  <c r="O43" i="2"/>
  <c r="O61" i="2"/>
  <c r="O19" i="2"/>
  <c r="O72" i="2" s="1"/>
  <c r="O34" i="2"/>
  <c r="O44" i="2"/>
  <c r="O45" i="2"/>
  <c r="O54" i="2"/>
  <c r="O55" i="2"/>
  <c r="O57" i="2"/>
  <c r="O58" i="2"/>
  <c r="O59" i="2"/>
  <c r="O62" i="2"/>
  <c r="M102" i="7" l="1"/>
</calcChain>
</file>

<file path=xl/sharedStrings.xml><?xml version="1.0" encoding="utf-8"?>
<sst xmlns="http://schemas.openxmlformats.org/spreadsheetml/2006/main" count="1075" uniqueCount="482">
  <si>
    <t>*Fill in all YELLOW boxes</t>
  </si>
  <si>
    <t>Babiators</t>
  </si>
  <si>
    <t>international@babiators.com</t>
  </si>
  <si>
    <t>*EMAIL must be provided</t>
  </si>
  <si>
    <t>675 Seminole Ave, Suite T06</t>
  </si>
  <si>
    <t>Atlanta, GA 30307</t>
  </si>
  <si>
    <t xml:space="preserve">Customer PO number </t>
  </si>
  <si>
    <t>BILLING ADDRESS</t>
  </si>
  <si>
    <t>SHIPPING ADDRESS (if different)</t>
  </si>
  <si>
    <t xml:space="preserve">Options for </t>
  </si>
  <si>
    <t>Company Name</t>
  </si>
  <si>
    <t>Attention Name</t>
  </si>
  <si>
    <t>Address 1</t>
  </si>
  <si>
    <t>Yes</t>
  </si>
  <si>
    <t>Address 2</t>
  </si>
  <si>
    <t>No</t>
  </si>
  <si>
    <t>City, State</t>
  </si>
  <si>
    <t>NOTES/COMMENTS:</t>
  </si>
  <si>
    <t>Zip code</t>
  </si>
  <si>
    <t>Country</t>
  </si>
  <si>
    <t>None</t>
  </si>
  <si>
    <t>Phone Number</t>
  </si>
  <si>
    <t>Allison Showroom</t>
  </si>
  <si>
    <r>
      <t xml:space="preserve">EMAIL - </t>
    </r>
    <r>
      <rPr>
        <sz val="11"/>
        <color rgb="FFFF0000"/>
        <rFont val="Calibri"/>
        <family val="2"/>
        <scheme val="minor"/>
      </rPr>
      <t>required</t>
    </r>
  </si>
  <si>
    <t>Ellen Strzok</t>
  </si>
  <si>
    <r>
      <t xml:space="preserve">ORIGINAL LINE     
</t>
    </r>
    <r>
      <rPr>
        <sz val="11"/>
        <color theme="1"/>
        <rFont val="Calibri"/>
        <family val="2"/>
        <scheme val="minor"/>
      </rPr>
      <t xml:space="preserve">(US Min - 50/SKU) </t>
    </r>
  </si>
  <si>
    <t>Description</t>
  </si>
  <si>
    <t>SKU</t>
  </si>
  <si>
    <t>US</t>
  </si>
  <si>
    <t>China</t>
  </si>
  <si>
    <t>Size -Junior</t>
  </si>
  <si>
    <t>Quantity</t>
  </si>
  <si>
    <t>Size - Classic</t>
  </si>
  <si>
    <t>Price</t>
  </si>
  <si>
    <t>Sub-total</t>
  </si>
  <si>
    <t xml:space="preserve">BAB-001 </t>
  </si>
  <si>
    <t>Y</t>
  </si>
  <si>
    <t>BAB-005</t>
  </si>
  <si>
    <t>Ages 3+</t>
  </si>
  <si>
    <t>Lori Tackett</t>
  </si>
  <si>
    <t xml:space="preserve">BAB-002 </t>
  </si>
  <si>
    <t>BAB-006</t>
  </si>
  <si>
    <t>McMannemin</t>
  </si>
  <si>
    <t>BAB-004</t>
  </si>
  <si>
    <t>BAB-008</t>
  </si>
  <si>
    <t>New Age Baby</t>
  </si>
  <si>
    <t>BAB-009</t>
  </si>
  <si>
    <t>BAB-015</t>
  </si>
  <si>
    <t>On The Road Reps</t>
  </si>
  <si>
    <t>BAB-043</t>
  </si>
  <si>
    <t>BAB-047</t>
  </si>
  <si>
    <t>BAB-074</t>
  </si>
  <si>
    <t>BAB-078</t>
  </si>
  <si>
    <t>BAB-075</t>
  </si>
  <si>
    <t>BAB-079</t>
  </si>
  <si>
    <t>BAB-012</t>
  </si>
  <si>
    <t>BAB-018</t>
  </si>
  <si>
    <t>Ready to Fly Accessories Pack</t>
  </si>
  <si>
    <t xml:space="preserve">BAB-067 </t>
  </si>
  <si>
    <t>N</t>
  </si>
  <si>
    <t>(Includes strap, cleaning cloth &amp; sunglass bag)</t>
  </si>
  <si>
    <r>
      <t xml:space="preserve">POLARIZED LINE   
</t>
    </r>
    <r>
      <rPr>
        <sz val="11"/>
        <color theme="1"/>
        <rFont val="Calibri"/>
        <family val="2"/>
        <scheme val="minor"/>
      </rPr>
      <t xml:space="preserve">(US Min - 18/SKU)
</t>
    </r>
  </si>
  <si>
    <t>BAB-049</t>
  </si>
  <si>
    <t>BAB-050</t>
  </si>
  <si>
    <t>BAB-051</t>
  </si>
  <si>
    <t>BAB-052</t>
  </si>
  <si>
    <t>BAB-082</t>
  </si>
  <si>
    <t>BAB-083</t>
  </si>
  <si>
    <t>BAB-084</t>
  </si>
  <si>
    <t>BAB-085</t>
  </si>
  <si>
    <t>BAB-086</t>
  </si>
  <si>
    <t>BAB-087</t>
  </si>
  <si>
    <t>BAB-088</t>
  </si>
  <si>
    <t>BAB-089</t>
  </si>
  <si>
    <r>
      <t xml:space="preserve">ACES 
</t>
    </r>
    <r>
      <rPr>
        <sz val="11"/>
        <color theme="1"/>
        <rFont val="Calibri"/>
        <family val="2"/>
        <scheme val="minor"/>
      </rPr>
      <t>(US Min - 50/SKU)</t>
    </r>
  </si>
  <si>
    <t>Size</t>
  </si>
  <si>
    <t>Color</t>
  </si>
  <si>
    <t>Black Ops Black / Mirrored Lenses</t>
  </si>
  <si>
    <t>ACE-001</t>
  </si>
  <si>
    <t>Black Ops Black</t>
  </si>
  <si>
    <t>Black Ops Black / Blue Lenses</t>
  </si>
  <si>
    <t>ACE-002</t>
  </si>
  <si>
    <t>Wicked White / Blue Lenses</t>
  </si>
  <si>
    <t>ACE-003</t>
  </si>
  <si>
    <t>Wicked White</t>
  </si>
  <si>
    <t>Popstar Pink / Mirror Lenses</t>
  </si>
  <si>
    <t>ACE-005</t>
  </si>
  <si>
    <t>Popstar Pink</t>
  </si>
  <si>
    <t>ACE-010</t>
  </si>
  <si>
    <t>ACE-011</t>
  </si>
  <si>
    <t>Galactic Gray/Blue Lenses</t>
  </si>
  <si>
    <t>ACE-012</t>
  </si>
  <si>
    <t>Galactic Gray Camo</t>
  </si>
  <si>
    <t>Electric Blue/Mirrored Lenses</t>
  </si>
  <si>
    <t>ACE-013</t>
  </si>
  <si>
    <t>Electric Blue</t>
  </si>
  <si>
    <r>
      <t xml:space="preserve">SUBMARINERS       
</t>
    </r>
    <r>
      <rPr>
        <sz val="11"/>
        <color theme="1"/>
        <rFont val="Calibri"/>
        <family val="2"/>
        <scheme val="minor"/>
      </rPr>
      <t>(US Min - 25/SKU)</t>
    </r>
  </si>
  <si>
    <t>Swim Goggles Ages 3-6</t>
  </si>
  <si>
    <t>BAB-068</t>
  </si>
  <si>
    <t>Ages 3-6</t>
  </si>
  <si>
    <t>Blue Angels Blue</t>
  </si>
  <si>
    <t>BAB-069</t>
  </si>
  <si>
    <r>
      <t xml:space="preserve">ROCKETPACKS          
</t>
    </r>
    <r>
      <rPr>
        <sz val="11"/>
        <color theme="1"/>
        <rFont val="Calibri"/>
        <family val="2"/>
        <scheme val="minor"/>
      </rPr>
      <t>(US Min - 20/SKU)</t>
    </r>
  </si>
  <si>
    <t>Backpack - Popstar Pink</t>
  </si>
  <si>
    <t>BAB-070</t>
  </si>
  <si>
    <t>Backpack - Blue Angels Blue</t>
  </si>
  <si>
    <t>BAB-071</t>
  </si>
  <si>
    <t>Backpack - Galactic Gray Camo</t>
  </si>
  <si>
    <t>BAB-072</t>
  </si>
  <si>
    <r>
      <t xml:space="preserve">RX Line - Optical only 
</t>
    </r>
    <r>
      <rPr>
        <sz val="11"/>
        <color theme="1"/>
        <rFont val="Calibri"/>
        <family val="2"/>
        <scheme val="minor"/>
      </rPr>
      <t>(US Min - 12/SKU)</t>
    </r>
  </si>
  <si>
    <t>Style</t>
  </si>
  <si>
    <t>Blue Angels Blue - RX only</t>
  </si>
  <si>
    <t>BRX-001</t>
  </si>
  <si>
    <t>Buzz</t>
  </si>
  <si>
    <t>BRX-004</t>
  </si>
  <si>
    <t>Sally</t>
  </si>
  <si>
    <t>Galactic Gray - RX only</t>
  </si>
  <si>
    <t>BRX-002</t>
  </si>
  <si>
    <t>BRX-005</t>
  </si>
  <si>
    <t>Princess (Buzz) / Popstar (Sally) Pink - RX only</t>
  </si>
  <si>
    <t>BRX-003</t>
  </si>
  <si>
    <t>BRX-006</t>
  </si>
  <si>
    <r>
      <t xml:space="preserve">DISPLAYS                   
</t>
    </r>
    <r>
      <rPr>
        <sz val="11"/>
        <color theme="0"/>
        <rFont val="Calibri"/>
        <family val="2"/>
        <scheme val="minor"/>
      </rPr>
      <t>(US Min - 5 or 10/SKU)</t>
    </r>
  </si>
  <si>
    <t>BDISP-044</t>
  </si>
  <si>
    <t xml:space="preserve">Babiators Cloud Shelves Display </t>
  </si>
  <si>
    <t xml:space="preserve">BDISP-008    </t>
  </si>
  <si>
    <t>Submariners POP display box</t>
  </si>
  <si>
    <t>RX display</t>
  </si>
  <si>
    <t xml:space="preserve">ACES POP display box </t>
  </si>
  <si>
    <t>ACES Swivel Countertop  Display</t>
  </si>
  <si>
    <t>BDISP-052</t>
  </si>
  <si>
    <t>PRE SHIPPING TOTAL</t>
  </si>
  <si>
    <t>Min/SKU</t>
  </si>
  <si>
    <t>Minimum order</t>
  </si>
  <si>
    <t>Original sunglasses</t>
  </si>
  <si>
    <t>Accessories packs</t>
  </si>
  <si>
    <t>Polarized sunglasses</t>
  </si>
  <si>
    <t>Polarized display</t>
  </si>
  <si>
    <t>ACES sunglasses</t>
  </si>
  <si>
    <t>ACES display</t>
  </si>
  <si>
    <t>Aces Swivel display</t>
  </si>
  <si>
    <t>Submariners</t>
  </si>
  <si>
    <t>Submariners display</t>
  </si>
  <si>
    <t>Rocketpacks</t>
  </si>
  <si>
    <t>Rx frames</t>
  </si>
  <si>
    <t>(p) 1-404-793-7286</t>
  </si>
  <si>
    <t>Black Ops Black Original (2016)</t>
  </si>
  <si>
    <t>Blue Angels Blue Original (2016)</t>
  </si>
  <si>
    <t>Princess Pink Original (2016)</t>
  </si>
  <si>
    <t>Wicked White Original (2016)</t>
  </si>
  <si>
    <t>Popstar Pink  Original (Limited Qty Available)</t>
  </si>
  <si>
    <t>Galactic Gray Original (Limited Qty Available)</t>
  </si>
  <si>
    <t>OMG! Orange Original (Limited Qty Available)</t>
  </si>
  <si>
    <t>Beach Baby Blue (Limited Qty Available)</t>
  </si>
  <si>
    <t>Aviators</t>
  </si>
  <si>
    <t>Navigators</t>
  </si>
  <si>
    <t xml:space="preserve">Note preferred shipping method below: UPS Quotes vs. Freight Forwarder
</t>
  </si>
  <si>
    <t>Sublime Lime Original (2017)</t>
  </si>
  <si>
    <t>NAV-001</t>
  </si>
  <si>
    <t>NAV-002</t>
  </si>
  <si>
    <t>NAV-003</t>
  </si>
  <si>
    <t>NAV-004</t>
  </si>
  <si>
    <t>Blue Crush Original (2017)</t>
  </si>
  <si>
    <t>Purple Reign Original (2017)</t>
  </si>
  <si>
    <t>Think Pink! Original (2017)</t>
  </si>
  <si>
    <t>NAV-005</t>
  </si>
  <si>
    <t>NAV-006</t>
  </si>
  <si>
    <t>NAV-007</t>
  </si>
  <si>
    <t>NAV-008</t>
  </si>
  <si>
    <t>Black Ops Black Polarized (2016)</t>
  </si>
  <si>
    <t>Wicked White Polarized (2016)</t>
  </si>
  <si>
    <t>Princess Pink Polarized (Limited Qty Available)</t>
  </si>
  <si>
    <t>Surf's Up Polarized (Limited Qty Available)</t>
  </si>
  <si>
    <t>Wild Watermelon Polarized (Limited Qty Available)</t>
  </si>
  <si>
    <t>You're The Palm Polarized (Limited Qty Available)</t>
  </si>
  <si>
    <t>Feelin' Sneaky Polarized (2017)</t>
  </si>
  <si>
    <t>BAB-092</t>
  </si>
  <si>
    <t>Pop of Color Polarized (2017)</t>
  </si>
  <si>
    <t>BAB-090</t>
  </si>
  <si>
    <t>BAB-091</t>
  </si>
  <si>
    <t>Wicked White/Mirrored Lenses (Limited Qty Available)</t>
  </si>
  <si>
    <t>Wicked White/Purple Lenses (Limited Qty Available)</t>
  </si>
  <si>
    <t>Wicked White/Green Lenses (2017)</t>
  </si>
  <si>
    <t>Galactic Gray/Pink Lenses (2017)</t>
  </si>
  <si>
    <t>ACE-014</t>
  </si>
  <si>
    <t>ACE-015</t>
  </si>
  <si>
    <t>Ages 6+</t>
  </si>
  <si>
    <t>Galactic Gray</t>
  </si>
  <si>
    <t>BDISP-019</t>
  </si>
  <si>
    <t>BDISP-018</t>
  </si>
  <si>
    <t>BDISP-046</t>
  </si>
  <si>
    <t>Ages 0-2</t>
  </si>
  <si>
    <t>BDISP-056</t>
  </si>
  <si>
    <t>Babiators 32-Unit Swivel Countertop Display (Aviators only)</t>
  </si>
  <si>
    <t>Babiators 32-Unit Swivel Countertop Display (Aviators &amp; Navigators)</t>
  </si>
  <si>
    <t>BAB-093</t>
  </si>
  <si>
    <t>Original Swivel display (2015/2017)</t>
  </si>
  <si>
    <t>NA</t>
  </si>
  <si>
    <t>150/300</t>
  </si>
  <si>
    <t>Ages 0-5Y</t>
  </si>
  <si>
    <t>Ages 3-5Y</t>
  </si>
  <si>
    <t>Ages 0-2Y</t>
  </si>
  <si>
    <t>BAB-099</t>
  </si>
  <si>
    <t>Pretty in Pink</t>
  </si>
  <si>
    <t>Out of the Blue</t>
  </si>
  <si>
    <t>Keyholes</t>
  </si>
  <si>
    <t>Think Pink!</t>
  </si>
  <si>
    <t>CAT-001</t>
  </si>
  <si>
    <t>CAT-002</t>
  </si>
  <si>
    <t>BSS-001</t>
  </si>
  <si>
    <t>BSS-002</t>
  </si>
  <si>
    <t xml:space="preserve">Black Ops Black </t>
  </si>
  <si>
    <t>BSS-003</t>
  </si>
  <si>
    <t>BSS-004</t>
  </si>
  <si>
    <t>BSS-005</t>
  </si>
  <si>
    <t>BSS-006</t>
  </si>
  <si>
    <t>BSS-007</t>
  </si>
  <si>
    <t>BSS-008</t>
  </si>
  <si>
    <t>BSS-009</t>
  </si>
  <si>
    <t>BSS-011</t>
  </si>
  <si>
    <t>BSS-010</t>
  </si>
  <si>
    <t>BSS-012</t>
  </si>
  <si>
    <t>Ages 0-10Y</t>
  </si>
  <si>
    <t>N/A</t>
  </si>
  <si>
    <t>Blue Crush</t>
  </si>
  <si>
    <t>BLU-043</t>
  </si>
  <si>
    <t>BLU-044</t>
  </si>
  <si>
    <t>BLU-045</t>
  </si>
  <si>
    <t>BLU-049</t>
  </si>
  <si>
    <t>BLU-050</t>
  </si>
  <si>
    <t>BLU-051</t>
  </si>
  <si>
    <t>BLU-052</t>
  </si>
  <si>
    <t>BLU-053</t>
  </si>
  <si>
    <t>BLU-054</t>
  </si>
  <si>
    <t>Size 0-2Y</t>
  </si>
  <si>
    <t>Size 3-5Y</t>
  </si>
  <si>
    <t>Size - 6Y+</t>
  </si>
  <si>
    <t>ORIGINALS - NAVIGATOR</t>
  </si>
  <si>
    <t>ORIGINALS - KEYHOLE</t>
  </si>
  <si>
    <t>ORIGINALS - ROUND</t>
  </si>
  <si>
    <t>ORIGINALS - FASHION</t>
  </si>
  <si>
    <t>POLARIZED - NAVIGATOR</t>
  </si>
  <si>
    <t>Jet Black / Cobalt Blue Mirrored Lenses</t>
  </si>
  <si>
    <t>POLARIZED - KEYHOLE</t>
  </si>
  <si>
    <t>POLARIZED - HEART</t>
  </si>
  <si>
    <t xml:space="preserve">Peachy Keen / Peach Mirrored Lenses </t>
  </si>
  <si>
    <t>POLARIZED - FLOWER</t>
  </si>
  <si>
    <t xml:space="preserve">Frosted Pink / Purple Mirrored Lenses </t>
  </si>
  <si>
    <t>ACCESSORIES</t>
  </si>
  <si>
    <t>A-FST-001</t>
  </si>
  <si>
    <t>A-FST-002</t>
  </si>
  <si>
    <t>A-FST-003</t>
  </si>
  <si>
    <t>2023 Babiators "Travel" Case (Aqua &amp; Yellow)</t>
  </si>
  <si>
    <t>A-CSE-002</t>
  </si>
  <si>
    <t>HATS</t>
  </si>
  <si>
    <t>0-12M</t>
  </si>
  <si>
    <t>1-3Y</t>
  </si>
  <si>
    <t>4-6Y</t>
  </si>
  <si>
    <t>O-NAV001-S</t>
  </si>
  <si>
    <t>O-NAV002-S</t>
  </si>
  <si>
    <t>O-NAV003-S</t>
  </si>
  <si>
    <t>O-NAV009-S</t>
  </si>
  <si>
    <t>O-NAV001-M</t>
  </si>
  <si>
    <t>O-NAV002-M</t>
  </si>
  <si>
    <t>O-NAV003-M</t>
  </si>
  <si>
    <t>O-NAV009-M</t>
  </si>
  <si>
    <t>O-NAV001-L</t>
  </si>
  <si>
    <t>O-NAV002-L</t>
  </si>
  <si>
    <t>O-NAV003-L</t>
  </si>
  <si>
    <t>O-KEY001-S</t>
  </si>
  <si>
    <t>O-KEY002-S</t>
  </si>
  <si>
    <t>O-KEY003-S</t>
  </si>
  <si>
    <t>O-KEY004-S</t>
  </si>
  <si>
    <t>O-KEY001-M</t>
  </si>
  <si>
    <t>O-KEY002-M</t>
  </si>
  <si>
    <t>O-KEY003-M</t>
  </si>
  <si>
    <t>O-KEY004-M</t>
  </si>
  <si>
    <t>O-RND002-S</t>
  </si>
  <si>
    <t>O-RND004-S</t>
  </si>
  <si>
    <t>O-RND007-S</t>
  </si>
  <si>
    <t>O-RND002-M</t>
  </si>
  <si>
    <t>O-RND004-M</t>
  </si>
  <si>
    <t>O-BAB001-S</t>
  </si>
  <si>
    <t>O-HRT002-S</t>
  </si>
  <si>
    <t>O-BAB001-M</t>
  </si>
  <si>
    <t>O-HRT002-M</t>
  </si>
  <si>
    <t>P-NAV501-S</t>
  </si>
  <si>
    <t>P-NAV502-S</t>
  </si>
  <si>
    <t>P-NAV501-M</t>
  </si>
  <si>
    <t>P-NAV502-M</t>
  </si>
  <si>
    <t>P-NAV501-L</t>
  </si>
  <si>
    <t>P-NAV502-L</t>
  </si>
  <si>
    <t>P-KEY502-S</t>
  </si>
  <si>
    <t>P-KEY503-S</t>
  </si>
  <si>
    <t>P-KEY502-M</t>
  </si>
  <si>
    <t>P-KEY503-M</t>
  </si>
  <si>
    <t>P-KEY502-L</t>
  </si>
  <si>
    <t>P-KEY503-L</t>
  </si>
  <si>
    <t>P-FWR502-S</t>
  </si>
  <si>
    <t>P-FWR503-S</t>
  </si>
  <si>
    <t>P-FWR502-M</t>
  </si>
  <si>
    <t>P-FWR503-M</t>
  </si>
  <si>
    <t>P-FWR502-L</t>
  </si>
  <si>
    <t>P-FWR503-L</t>
  </si>
  <si>
    <t>P-HRT503-S</t>
  </si>
  <si>
    <t>P-HRT503-M</t>
  </si>
  <si>
    <t>P-HRT503-L</t>
  </si>
  <si>
    <t>HAT-014-CH</t>
  </si>
  <si>
    <t>2-8Y</t>
  </si>
  <si>
    <t>HAT-014-AOS</t>
  </si>
  <si>
    <t>Adult One Size</t>
  </si>
  <si>
    <t>HAT-015-CH</t>
  </si>
  <si>
    <t>HAT-015-AOS</t>
  </si>
  <si>
    <t>Descriptions</t>
  </si>
  <si>
    <t>Includes (1) FREE Swivel Display + (4) FREE Originals</t>
  </si>
  <si>
    <t>Includes  (4) FREE Originals</t>
  </si>
  <si>
    <t>ORIGINALS PRE-PACKS</t>
  </si>
  <si>
    <t>BAB-PACK-064</t>
  </si>
  <si>
    <t>BAB-PACK-064R</t>
  </si>
  <si>
    <t>POLARIZED PRE-PACKS</t>
  </si>
  <si>
    <t>P-HRT502-S</t>
  </si>
  <si>
    <t>P-HRT502-M</t>
  </si>
  <si>
    <t>P-HRT502-L</t>
  </si>
  <si>
    <t>Buyer Name</t>
  </si>
  <si>
    <t>Shipping Address</t>
  </si>
  <si>
    <t xml:space="preserve"> </t>
  </si>
  <si>
    <t xml:space="preserve">
</t>
  </si>
  <si>
    <t>Cards Number</t>
  </si>
  <si>
    <t>Expiration Date</t>
  </si>
  <si>
    <t>Ship Dates</t>
  </si>
  <si>
    <t>Silicone Sunglasses Strap - Minimum 10</t>
  </si>
  <si>
    <t>Tie-Dye (Fabric) Sunglasses Strap  - Minimum 10</t>
  </si>
  <si>
    <t>Blue Ombre (Fabric) Sunglasses Strap  - Minimum 10</t>
  </si>
  <si>
    <t>Pink Ombre (Fabric) Sunglasses Strap  - Minimum 10</t>
  </si>
  <si>
    <t xml:space="preserve">SCREEN SAVERS:
</t>
  </si>
  <si>
    <t>(p) 1-404-793-7299 x 1</t>
  </si>
  <si>
    <t>730  Peachtree St NE  #570</t>
  </si>
  <si>
    <t>Atlanta, GA 30308</t>
  </si>
  <si>
    <t>O-KEY008-S</t>
  </si>
  <si>
    <t>O-KEY008-M</t>
  </si>
  <si>
    <t>O-NAV009-L</t>
  </si>
  <si>
    <t>O-KEY008-L</t>
  </si>
  <si>
    <t>O-RND007-M</t>
  </si>
  <si>
    <t>Jet Black Navigator</t>
  </si>
  <si>
    <t>Think Pink!  Navigator</t>
  </si>
  <si>
    <t>Good As Blue  Navigator</t>
  </si>
  <si>
    <t>Jet Black  Keyhole</t>
  </si>
  <si>
    <t>Mint To Be Keyhole</t>
  </si>
  <si>
    <t>Sweet Cream Round</t>
  </si>
  <si>
    <t>Peachy Keen  Round</t>
  </si>
  <si>
    <t>O-KEY001-L</t>
  </si>
  <si>
    <t>O-KEY002-L</t>
  </si>
  <si>
    <t>O-RND002-L</t>
  </si>
  <si>
    <t>CAT-EYES</t>
  </si>
  <si>
    <t>AVIATORS</t>
  </si>
  <si>
    <t>HEARTS</t>
  </si>
  <si>
    <t>Jet Black Aviator</t>
  </si>
  <si>
    <t>wholesale@babiators.com</t>
  </si>
  <si>
    <r>
      <t>Totally Tortoise | Amber Lenses Navigator</t>
    </r>
    <r>
      <rPr>
        <b/>
        <i/>
        <sz val="11"/>
        <color rgb="FF0070C0"/>
        <rFont val="Calibri"/>
        <family val="2"/>
        <scheme val="minor"/>
      </rPr>
      <t xml:space="preserve"> </t>
    </r>
  </si>
  <si>
    <t>Ballerina Pink Keyhole</t>
  </si>
  <si>
    <t>Bermuda Blue Keyhole</t>
  </si>
  <si>
    <t>Paparazzi Pink Heart</t>
  </si>
  <si>
    <t>Totally Turqoise Navigator</t>
  </si>
  <si>
    <t>O-NAV014-S</t>
  </si>
  <si>
    <t>O-NAV014-M</t>
  </si>
  <si>
    <t>O-NAV015-S</t>
  </si>
  <si>
    <t>O-NAV015-M</t>
  </si>
  <si>
    <t>O-NAV014-L</t>
  </si>
  <si>
    <t>O-NAV015-L</t>
  </si>
  <si>
    <t xml:space="preserve">A Little Lilac Navigator </t>
  </si>
  <si>
    <t>Totally Tortoise | Amber Lenses Round</t>
  </si>
  <si>
    <t>Totally Tortoise | Amber Lenses Keyhole</t>
  </si>
  <si>
    <t>Graphite Gray / Green Mirrored Lenses</t>
  </si>
  <si>
    <r>
      <t>Sweet Cream / Rose Gold Mirrored Lenses</t>
    </r>
    <r>
      <rPr>
        <b/>
        <sz val="11"/>
        <color rgb="FF00B050"/>
        <rFont val="Calibri"/>
        <family val="2"/>
        <scheme val="minor"/>
      </rPr>
      <t xml:space="preserve"> </t>
    </r>
  </si>
  <si>
    <t>Irresistible Iris / Lavender Mirrored Lenses</t>
  </si>
  <si>
    <t>Pretty in Pink / Pink Mirrored Lenses</t>
  </si>
  <si>
    <t>Seaform Blue / Seafoam Mirrored Lenses</t>
  </si>
  <si>
    <t>Jet Black Navigator with Smoke Gradient Lens</t>
  </si>
  <si>
    <t>Totally Tortoise Navigators with Amber Lens</t>
  </si>
  <si>
    <t>P-NAV505-S</t>
  </si>
  <si>
    <t>P-NAV505-M</t>
  </si>
  <si>
    <t>O-NAV505-L</t>
  </si>
  <si>
    <t>P-NAV504-S</t>
  </si>
  <si>
    <t>P-NAV504-M</t>
  </si>
  <si>
    <t>O-NAV504-L</t>
  </si>
  <si>
    <t>POL-PACK-1</t>
  </si>
  <si>
    <t>POL-PACK-2</t>
  </si>
  <si>
    <t>POL-PACK-3</t>
  </si>
  <si>
    <t>Poppy Pink / Rose Gold Mirrored Lenses "The Starlet"</t>
  </si>
  <si>
    <r>
      <t>Totally Turquoise / Blue Mirrored Lenses "The Sunseeker"</t>
    </r>
    <r>
      <rPr>
        <b/>
        <sz val="11"/>
        <rFont val="Calibri"/>
        <family val="2"/>
        <scheme val="minor"/>
      </rPr>
      <t xml:space="preserve"> </t>
    </r>
  </si>
  <si>
    <t>Ballcap: Washed Blue</t>
  </si>
  <si>
    <t>Ballcap: Washed Pink</t>
  </si>
  <si>
    <t>15 Total Units in size 0-2Y  with 1 Free Pair</t>
  </si>
  <si>
    <t>15 Total Units in size 3-5Y with 1 Free Pair</t>
  </si>
  <si>
    <t>15 Total Units in size 6+Y with 1 Free Pair</t>
  </si>
  <si>
    <t>POLARIZED 0-2Y PRE-PACK : 15 Total Units</t>
  </si>
  <si>
    <t>POLARIZED 3-5Y PRE-PACK : 15 Total Units</t>
  </si>
  <si>
    <t>POLARIZED 6+Y PRE-PACK : 15 Total Units</t>
  </si>
  <si>
    <r>
      <t>Wicked White</t>
    </r>
    <r>
      <rPr>
        <b/>
        <sz val="11"/>
        <color rgb="FFFF0000"/>
        <rFont val="Calibri"/>
        <family val="2"/>
        <scheme val="minor"/>
      </rPr>
      <t xml:space="preserve"> </t>
    </r>
  </si>
  <si>
    <t>Jet Black Keyhole with Smoke Gradient Lens</t>
  </si>
  <si>
    <t>Totally Tortoise Keyhole with Amber Lens</t>
  </si>
  <si>
    <t>P-KEY506-S</t>
  </si>
  <si>
    <t>P-KEY507-S</t>
  </si>
  <si>
    <t>P-KEY506-M</t>
  </si>
  <si>
    <t>P-KEY507-M</t>
  </si>
  <si>
    <t>P-KEY506-L</t>
  </si>
  <si>
    <t>P-KEY507-L</t>
  </si>
  <si>
    <t>HAT-016</t>
  </si>
  <si>
    <t>HAT-017</t>
  </si>
  <si>
    <t>HAT-018</t>
  </si>
  <si>
    <t>HAT-019</t>
  </si>
  <si>
    <t>HAT-020</t>
  </si>
  <si>
    <t>HAT-021</t>
  </si>
  <si>
    <t>HAT-022</t>
  </si>
  <si>
    <t>HAT-023</t>
  </si>
  <si>
    <t>HAT-024</t>
  </si>
  <si>
    <r>
      <t>Seafoam Blue / Blue  Mirrored Lenses "The Daydreamer"</t>
    </r>
    <r>
      <rPr>
        <b/>
        <sz val="11"/>
        <color rgb="FFFF0000"/>
        <rFont val="Calibri"/>
        <family val="2"/>
        <scheme val="minor"/>
      </rPr>
      <t xml:space="preserve"> </t>
    </r>
  </si>
  <si>
    <t>DISPLAY PRE-PACK (40 Mixed Units Total, Includes Display)</t>
  </si>
  <si>
    <t>REFILL PACK (40 Mixed Units Total, No Display)</t>
  </si>
  <si>
    <t>A-FST-004</t>
  </si>
  <si>
    <t>O-NAV025-S</t>
  </si>
  <si>
    <t>O-NAV025-M</t>
  </si>
  <si>
    <t>O-NAV008-L</t>
  </si>
  <si>
    <t>O-RND001-S</t>
  </si>
  <si>
    <t>O-RND001-M</t>
  </si>
  <si>
    <t>Jet Black Cream Round</t>
  </si>
  <si>
    <t>Black (Fabric) Sunglasses Strap  - Minimum 10 ( 3/15 ship)</t>
  </si>
  <si>
    <t>O-KEY004-L</t>
  </si>
  <si>
    <t>O-KEY003-L</t>
  </si>
  <si>
    <t>NEW- Rad Rainbow Navigator</t>
  </si>
  <si>
    <t xml:space="preserve">SOLD OUT </t>
  </si>
  <si>
    <t>SOLD OUT</t>
  </si>
  <si>
    <t>UPF50+ Bucket Hat : Blue Stone (ships 5/15)</t>
  </si>
  <si>
    <t>UPF50+ Bucket Hat : Conch Shell  (ships 5/15)</t>
  </si>
  <si>
    <t>UPF50+ Bucket Hat : Soft Sand  (ships 5/15)</t>
  </si>
  <si>
    <t>Ballerina Pink Heart with Rose Gold Lens</t>
  </si>
  <si>
    <t>O-HRT003-S</t>
  </si>
  <si>
    <t>O-HRT003-M</t>
  </si>
  <si>
    <t>Sparkle Squad with Lavender Lens</t>
  </si>
  <si>
    <t>O-HRT005-S</t>
  </si>
  <si>
    <t>O-HRT004-M</t>
  </si>
  <si>
    <t>O-HRT005-L</t>
  </si>
  <si>
    <t>FLOWER</t>
  </si>
  <si>
    <t>Sweet Sunflower with Amber Lens</t>
  </si>
  <si>
    <t>O-FWR002-S</t>
  </si>
  <si>
    <t>O-FWR002-M</t>
  </si>
  <si>
    <t>Seafarer Blue Keyhole with Silver Lens</t>
  </si>
  <si>
    <t>Sweet Cream Keyhole with Blue Lens</t>
  </si>
  <si>
    <t>Perfectly Papaya Kehole with Amber Lens</t>
  </si>
  <si>
    <t>Sweet Cream Kehole with Amper Lens</t>
  </si>
  <si>
    <t>Summer Sun Keyhole with Smoke Lens</t>
  </si>
  <si>
    <t>Flower Power Rainbow with Smoke Lens</t>
  </si>
  <si>
    <t>O-FWR004-S</t>
  </si>
  <si>
    <t>O-KEY013-S</t>
  </si>
  <si>
    <t>O-KEY014-S</t>
  </si>
  <si>
    <t>O-KEY010-S</t>
  </si>
  <si>
    <t>O-KEY011-S</t>
  </si>
  <si>
    <t>O-KEY012-S</t>
  </si>
  <si>
    <t>O-FWR004-M</t>
  </si>
  <si>
    <t>O-KEY013-M</t>
  </si>
  <si>
    <t>O-KEY014-M</t>
  </si>
  <si>
    <t>O-KEY010-M</t>
  </si>
  <si>
    <t>O-KEY011-M</t>
  </si>
  <si>
    <t>O-KEY012-M</t>
  </si>
  <si>
    <t>O-KEY011-L</t>
  </si>
  <si>
    <t>O-FWR004-L</t>
  </si>
  <si>
    <t>KEYHOLE</t>
  </si>
  <si>
    <t xml:space="preserve">ECO COLLECTION </t>
  </si>
  <si>
    <t>Navigator - Soft Sand</t>
  </si>
  <si>
    <t>Navigator - Pacific Blue</t>
  </si>
  <si>
    <t>Navigator - Seashell Pink</t>
  </si>
  <si>
    <t>ECO-NAV001-S</t>
  </si>
  <si>
    <t>ECO-NAV002-M</t>
  </si>
  <si>
    <t>ECO-NAV003-S</t>
  </si>
  <si>
    <t>ECO-NAV002-S</t>
  </si>
  <si>
    <t>ECO-NAV001-M</t>
  </si>
  <si>
    <t>ECO-NAV003-M</t>
  </si>
  <si>
    <t>ECO-NAV001-L</t>
  </si>
  <si>
    <t>ECO-NAV002-L</t>
  </si>
  <si>
    <t>ECO-NAV003-L</t>
  </si>
  <si>
    <t>NAVIGATORS</t>
  </si>
  <si>
    <t>Rad Rainbow with Smoke 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</si>
</sst>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2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34">
    <xf numFmtId="0" fontId="0" fillId="0" borderId="0" xfId="0"/>
    <xf numFmtId="44" fontId="0" fillId="0" borderId="12" xfId="1" applyFont="1" applyBorder="1"/>
    <xf numFmtId="44" fontId="0" fillId="3" borderId="12" xfId="1" applyFont="1" applyFill="1" applyBorder="1"/>
    <xf numFmtId="0" fontId="0" fillId="2" borderId="9" xfId="1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9" fillId="3" borderId="2" xfId="0" applyFont="1" applyFill="1" applyBorder="1" applyAlignment="1">
      <alignment horizontal="left"/>
    </xf>
    <xf numFmtId="0" fontId="9" fillId="3" borderId="0" xfId="0" applyFont="1" applyFill="1"/>
    <xf numFmtId="44" fontId="0" fillId="0" borderId="23" xfId="0" applyNumberFormat="1" applyBorder="1"/>
    <xf numFmtId="0" fontId="7" fillId="2" borderId="9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2" borderId="9" xfId="0" applyFont="1" applyFill="1" applyBorder="1" applyAlignment="1">
      <alignment horizontal="left"/>
    </xf>
    <xf numFmtId="0" fontId="7" fillId="0" borderId="11" xfId="0" applyFont="1" applyBorder="1"/>
    <xf numFmtId="0" fontId="7" fillId="0" borderId="12" xfId="0" applyFont="1" applyBorder="1"/>
    <xf numFmtId="0" fontId="9" fillId="0" borderId="0" xfId="0" applyFont="1"/>
    <xf numFmtId="0" fontId="10" fillId="3" borderId="0" xfId="2" applyFont="1" applyFill="1" applyBorder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32" xfId="0" applyBorder="1"/>
    <xf numFmtId="0" fontId="9" fillId="8" borderId="16" xfId="0" applyFont="1" applyFill="1" applyBorder="1"/>
    <xf numFmtId="0" fontId="9" fillId="8" borderId="18" xfId="0" applyFont="1" applyFill="1" applyBorder="1"/>
    <xf numFmtId="0" fontId="9" fillId="8" borderId="20" xfId="0" applyFont="1" applyFill="1" applyBorder="1" applyAlignment="1">
      <alignment horizontal="center"/>
    </xf>
    <xf numFmtId="0" fontId="9" fillId="8" borderId="19" xfId="0" applyFont="1" applyFill="1" applyBorder="1"/>
    <xf numFmtId="0" fontId="9" fillId="8" borderId="21" xfId="0" applyFont="1" applyFill="1" applyBorder="1"/>
    <xf numFmtId="0" fontId="0" fillId="8" borderId="18" xfId="0" applyFill="1" applyBorder="1"/>
    <xf numFmtId="0" fontId="0" fillId="3" borderId="0" xfId="0" applyFill="1"/>
    <xf numFmtId="0" fontId="0" fillId="0" borderId="29" xfId="0" applyBorder="1"/>
    <xf numFmtId="0" fontId="0" fillId="3" borderId="29" xfId="0" applyFill="1" applyBorder="1"/>
    <xf numFmtId="0" fontId="0" fillId="0" borderId="30" xfId="0" applyBorder="1"/>
    <xf numFmtId="0" fontId="0" fillId="0" borderId="31" xfId="0" applyBorder="1"/>
    <xf numFmtId="0" fontId="0" fillId="0" borderId="18" xfId="0" applyBorder="1"/>
    <xf numFmtId="0" fontId="8" fillId="0" borderId="18" xfId="0" applyFont="1" applyBorder="1"/>
    <xf numFmtId="0" fontId="8" fillId="0" borderId="0" xfId="0" applyFont="1"/>
    <xf numFmtId="0" fontId="0" fillId="3" borderId="30" xfId="0" applyFill="1" applyBorder="1"/>
    <xf numFmtId="0" fontId="6" fillId="0" borderId="0" xfId="0" applyFont="1"/>
    <xf numFmtId="0" fontId="9" fillId="3" borderId="29" xfId="0" applyFont="1" applyFill="1" applyBorder="1"/>
    <xf numFmtId="0" fontId="7" fillId="0" borderId="29" xfId="0" applyFont="1" applyBorder="1"/>
    <xf numFmtId="0" fontId="0" fillId="0" borderId="30" xfId="0" applyBorder="1" applyAlignment="1">
      <alignment horizontal="center"/>
    </xf>
    <xf numFmtId="44" fontId="7" fillId="0" borderId="23" xfId="1" applyFont="1" applyFill="1" applyBorder="1"/>
    <xf numFmtId="0" fontId="7" fillId="2" borderId="14" xfId="0" applyFont="1" applyFill="1" applyBorder="1" applyAlignment="1">
      <alignment horizontal="left"/>
    </xf>
    <xf numFmtId="0" fontId="4" fillId="7" borderId="33" xfId="0" applyFont="1" applyFill="1" applyBorder="1"/>
    <xf numFmtId="44" fontId="0" fillId="7" borderId="38" xfId="0" applyNumberFormat="1" applyFill="1" applyBorder="1"/>
    <xf numFmtId="44" fontId="4" fillId="7" borderId="39" xfId="0" applyNumberFormat="1" applyFont="1" applyFill="1" applyBorder="1"/>
    <xf numFmtId="0" fontId="9" fillId="8" borderId="16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17" xfId="0" applyFont="1" applyFill="1" applyBorder="1"/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8" borderId="40" xfId="0" applyFill="1" applyBorder="1"/>
    <xf numFmtId="0" fontId="0" fillId="0" borderId="6" xfId="0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44" fontId="0" fillId="0" borderId="7" xfId="1" applyFont="1" applyBorder="1"/>
    <xf numFmtId="44" fontId="7" fillId="0" borderId="41" xfId="1" applyFont="1" applyFill="1" applyBorder="1"/>
    <xf numFmtId="0" fontId="9" fillId="8" borderId="16" xfId="0" applyFont="1" applyFill="1" applyBorder="1" applyAlignment="1">
      <alignment horizontal="left"/>
    </xf>
    <xf numFmtId="0" fontId="9" fillId="8" borderId="17" xfId="0" applyFont="1" applyFill="1" applyBorder="1" applyAlignment="1">
      <alignment horizontal="center"/>
    </xf>
    <xf numFmtId="0" fontId="9" fillId="8" borderId="40" xfId="0" applyFont="1" applyFill="1" applyBorder="1" applyAlignment="1">
      <alignment horizontal="center"/>
    </xf>
    <xf numFmtId="0" fontId="0" fillId="0" borderId="7" xfId="0" applyBorder="1"/>
    <xf numFmtId="0" fontId="9" fillId="8" borderId="20" xfId="0" applyFont="1" applyFill="1" applyBorder="1" applyAlignment="1">
      <alignment horizontal="left"/>
    </xf>
    <xf numFmtId="0" fontId="2" fillId="0" borderId="2" xfId="2" applyFill="1" applyBorder="1"/>
    <xf numFmtId="44" fontId="13" fillId="3" borderId="7" xfId="1" applyFont="1" applyFill="1" applyBorder="1"/>
    <xf numFmtId="0" fontId="9" fillId="8" borderId="19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12" xfId="4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3" borderId="9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44" fontId="0" fillId="0" borderId="42" xfId="0" applyNumberFormat="1" applyBorder="1"/>
    <xf numFmtId="0" fontId="9" fillId="8" borderId="27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44" fontId="0" fillId="0" borderId="50" xfId="0" applyNumberFormat="1" applyBorder="1"/>
    <xf numFmtId="0" fontId="7" fillId="3" borderId="14" xfId="4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14" xfId="1" applyNumberFormat="1" applyFont="1" applyFill="1" applyBorder="1" applyAlignment="1">
      <alignment horizontal="center"/>
    </xf>
    <xf numFmtId="0" fontId="0" fillId="2" borderId="51" xfId="0" applyFill="1" applyBorder="1"/>
    <xf numFmtId="44" fontId="0" fillId="3" borderId="28" xfId="1" applyFont="1" applyFill="1" applyBorder="1"/>
    <xf numFmtId="44" fontId="0" fillId="0" borderId="39" xfId="0" applyNumberFormat="1" applyBorder="1"/>
    <xf numFmtId="0" fontId="7" fillId="3" borderId="2" xfId="4" applyFont="1" applyFill="1" applyBorder="1" applyAlignment="1">
      <alignment horizontal="center" vertical="center"/>
    </xf>
    <xf numFmtId="0" fontId="0" fillId="0" borderId="28" xfId="0" applyBorder="1"/>
    <xf numFmtId="0" fontId="7" fillId="0" borderId="47" xfId="0" applyFont="1" applyBorder="1" applyAlignment="1">
      <alignment horizontal="center" vertical="center"/>
    </xf>
    <xf numFmtId="0" fontId="7" fillId="2" borderId="26" xfId="0" applyFont="1" applyFill="1" applyBorder="1"/>
    <xf numFmtId="0" fontId="4" fillId="0" borderId="33" xfId="0" applyFont="1" applyBorder="1"/>
    <xf numFmtId="0" fontId="0" fillId="0" borderId="18" xfId="0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left"/>
    </xf>
    <xf numFmtId="0" fontId="7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2" borderId="20" xfId="1" applyNumberFormat="1" applyFont="1" applyFill="1" applyBorder="1" applyAlignment="1">
      <alignment horizontal="center"/>
    </xf>
    <xf numFmtId="44" fontId="0" fillId="3" borderId="40" xfId="1" applyFont="1" applyFill="1" applyBorder="1"/>
    <xf numFmtId="44" fontId="0" fillId="0" borderId="21" xfId="0" applyNumberFormat="1" applyBorder="1"/>
    <xf numFmtId="0" fontId="9" fillId="8" borderId="54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55" xfId="0" applyFont="1" applyBorder="1"/>
    <xf numFmtId="0" fontId="7" fillId="0" borderId="46" xfId="0" applyFont="1" applyBorder="1"/>
    <xf numFmtId="0" fontId="7" fillId="3" borderId="2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33" xfId="0" applyFont="1" applyBorder="1"/>
    <xf numFmtId="0" fontId="7" fillId="0" borderId="14" xfId="0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16" borderId="9" xfId="0" applyFont="1" applyFill="1" applyBorder="1" applyAlignment="1">
      <alignment horizontal="center" vertical="center"/>
    </xf>
    <xf numFmtId="0" fontId="11" fillId="16" borderId="9" xfId="1" applyNumberFormat="1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11" fillId="16" borderId="26" xfId="1" applyNumberFormat="1" applyFont="1" applyFill="1" applyBorder="1" applyAlignment="1">
      <alignment horizontal="center"/>
    </xf>
    <xf numFmtId="44" fontId="7" fillId="8" borderId="10" xfId="1" applyFont="1" applyFill="1" applyBorder="1" applyAlignment="1">
      <alignment horizontal="center" vertical="center"/>
    </xf>
    <xf numFmtId="44" fontId="24" fillId="3" borderId="10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9" fillId="2" borderId="1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8" borderId="5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44" fontId="24" fillId="3" borderId="65" xfId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0" borderId="18" xfId="2" applyFill="1" applyBorder="1"/>
    <xf numFmtId="44" fontId="0" fillId="3" borderId="41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44" fontId="0" fillId="0" borderId="41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44" fontId="0" fillId="0" borderId="23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44" fontId="0" fillId="0" borderId="50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6" xfId="0" applyBorder="1"/>
    <xf numFmtId="0" fontId="0" fillId="0" borderId="67" xfId="0" applyBorder="1"/>
    <xf numFmtId="0" fontId="0" fillId="2" borderId="10" xfId="0" applyFill="1" applyBorder="1" applyAlignment="1">
      <alignment horizontal="center"/>
    </xf>
    <xf numFmtId="0" fontId="0" fillId="0" borderId="33" xfId="0" applyBorder="1"/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44" fontId="24" fillId="3" borderId="9" xfId="1" applyFont="1" applyFill="1" applyBorder="1" applyAlignment="1">
      <alignment horizontal="center" vertical="center"/>
    </xf>
    <xf numFmtId="44" fontId="24" fillId="0" borderId="7" xfId="1" applyFont="1" applyBorder="1" applyAlignment="1">
      <alignment horizontal="center" vertical="center"/>
    </xf>
    <xf numFmtId="44" fontId="24" fillId="3" borderId="51" xfId="1" applyFont="1" applyFill="1" applyBorder="1" applyAlignment="1">
      <alignment horizontal="center" vertical="center"/>
    </xf>
    <xf numFmtId="0" fontId="24" fillId="2" borderId="10" xfId="1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14" borderId="63" xfId="0" applyFont="1" applyFill="1" applyBorder="1" applyAlignment="1">
      <alignment vertical="center" wrapText="1"/>
    </xf>
    <xf numFmtId="0" fontId="4" fillId="14" borderId="64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22" fillId="3" borderId="62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44" fontId="24" fillId="3" borderId="20" xfId="1" applyFont="1" applyFill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11" fillId="16" borderId="10" xfId="1" applyNumberFormat="1" applyFont="1" applyFill="1" applyBorder="1" applyAlignment="1">
      <alignment horizontal="center"/>
    </xf>
    <xf numFmtId="0" fontId="7" fillId="2" borderId="14" xfId="0" applyFont="1" applyFill="1" applyBorder="1"/>
    <xf numFmtId="0" fontId="0" fillId="3" borderId="65" xfId="0" applyFill="1" applyBorder="1" applyAlignment="1">
      <alignment horizontal="center"/>
    </xf>
    <xf numFmtId="0" fontId="7" fillId="8" borderId="14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vertical="center" wrapText="1"/>
    </xf>
    <xf numFmtId="0" fontId="9" fillId="16" borderId="9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44" fontId="24" fillId="0" borderId="26" xfId="1" applyFont="1" applyBorder="1" applyAlignment="1">
      <alignment horizontal="center" vertical="center"/>
    </xf>
    <xf numFmtId="44" fontId="7" fillId="8" borderId="9" xfId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44" fontId="7" fillId="8" borderId="20" xfId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44" fontId="0" fillId="3" borderId="39" xfId="0" applyNumberFormat="1" applyFill="1" applyBorder="1" applyAlignment="1">
      <alignment horizontal="center" vertical="center"/>
    </xf>
    <xf numFmtId="0" fontId="22" fillId="3" borderId="72" xfId="0" applyFont="1" applyFill="1" applyBorder="1" applyAlignment="1">
      <alignment horizontal="center" vertical="center" wrapText="1"/>
    </xf>
    <xf numFmtId="0" fontId="23" fillId="18" borderId="73" xfId="0" applyFont="1" applyFill="1" applyBorder="1" applyAlignment="1">
      <alignment horizontal="center" vertical="center" wrapText="1"/>
    </xf>
    <xf numFmtId="0" fontId="23" fillId="17" borderId="68" xfId="0" applyFont="1" applyFill="1" applyBorder="1" applyAlignment="1">
      <alignment horizontal="center" vertical="center" wrapText="1"/>
    </xf>
    <xf numFmtId="44" fontId="24" fillId="0" borderId="20" xfId="1" applyFont="1" applyBorder="1" applyAlignment="1">
      <alignment horizontal="center" vertical="center"/>
    </xf>
    <xf numFmtId="0" fontId="13" fillId="0" borderId="70" xfId="0" applyFont="1" applyBorder="1"/>
    <xf numFmtId="0" fontId="23" fillId="3" borderId="72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46" xfId="0" applyBorder="1" applyAlignment="1">
      <alignment horizontal="left"/>
    </xf>
    <xf numFmtId="0" fontId="9" fillId="8" borderId="35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8" borderId="69" xfId="0" applyFont="1" applyFill="1" applyBorder="1" applyAlignment="1">
      <alignment horizontal="left"/>
    </xf>
    <xf numFmtId="0" fontId="7" fillId="3" borderId="46" xfId="0" applyFont="1" applyFill="1" applyBorder="1" applyAlignment="1">
      <alignment horizontal="left"/>
    </xf>
    <xf numFmtId="0" fontId="7" fillId="3" borderId="59" xfId="0" applyFont="1" applyFill="1" applyBorder="1" applyAlignment="1">
      <alignment horizontal="left"/>
    </xf>
    <xf numFmtId="0" fontId="9" fillId="8" borderId="74" xfId="0" applyFont="1" applyFill="1" applyBorder="1" applyAlignment="1">
      <alignment horizontal="left"/>
    </xf>
    <xf numFmtId="0" fontId="0" fillId="0" borderId="59" xfId="0" applyBorder="1" applyAlignment="1">
      <alignment horizontal="left"/>
    </xf>
    <xf numFmtId="0" fontId="9" fillId="8" borderId="27" xfId="0" applyFont="1" applyFill="1" applyBorder="1" applyAlignment="1">
      <alignment horizontal="left"/>
    </xf>
    <xf numFmtId="0" fontId="0" fillId="0" borderId="71" xfId="0" applyBorder="1" applyAlignment="1">
      <alignment horizontal="left"/>
    </xf>
    <xf numFmtId="0" fontId="7" fillId="0" borderId="70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7" fillId="8" borderId="40" xfId="0" applyFont="1" applyFill="1" applyBorder="1" applyAlignment="1">
      <alignment horizontal="left"/>
    </xf>
    <xf numFmtId="0" fontId="0" fillId="0" borderId="75" xfId="0" applyBorder="1"/>
    <xf numFmtId="0" fontId="7" fillId="2" borderId="10" xfId="0" applyFont="1" applyFill="1" applyBorder="1" applyAlignment="1">
      <alignment horizontal="center"/>
    </xf>
    <xf numFmtId="44" fontId="24" fillId="0" borderId="10" xfId="1" applyFont="1" applyBorder="1" applyAlignment="1">
      <alignment horizontal="center" vertical="center"/>
    </xf>
    <xf numFmtId="0" fontId="11" fillId="2" borderId="6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9" fillId="16" borderId="26" xfId="0" applyFont="1" applyFill="1" applyBorder="1" applyAlignment="1">
      <alignment horizontal="center"/>
    </xf>
    <xf numFmtId="0" fontId="13" fillId="0" borderId="9" xfId="0" applyFont="1" applyBorder="1"/>
    <xf numFmtId="0" fontId="13" fillId="0" borderId="76" xfId="0" applyFont="1" applyBorder="1"/>
    <xf numFmtId="0" fontId="0" fillId="0" borderId="14" xfId="0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4" fontId="24" fillId="0" borderId="14" xfId="1" applyFont="1" applyBorder="1" applyAlignment="1">
      <alignment horizontal="center" vertical="center"/>
    </xf>
    <xf numFmtId="0" fontId="9" fillId="8" borderId="7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44" fontId="24" fillId="0" borderId="0" xfId="1" applyFont="1" applyBorder="1" applyAlignment="1">
      <alignment horizontal="center" vertical="center"/>
    </xf>
    <xf numFmtId="44" fontId="0" fillId="0" borderId="44" xfId="0" applyNumberFormat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44" fontId="0" fillId="3" borderId="66" xfId="0" applyNumberForma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11" fillId="2" borderId="43" xfId="0" applyFont="1" applyFill="1" applyBorder="1" applyAlignment="1">
      <alignment horizontal="center"/>
    </xf>
    <xf numFmtId="0" fontId="13" fillId="0" borderId="67" xfId="0" applyFont="1" applyBorder="1" applyAlignment="1">
      <alignment horizontal="left"/>
    </xf>
    <xf numFmtId="0" fontId="13" fillId="0" borderId="14" xfId="0" applyFont="1" applyBorder="1"/>
    <xf numFmtId="0" fontId="0" fillId="0" borderId="67" xfId="0" applyBorder="1" applyAlignment="1">
      <alignment horizontal="left"/>
    </xf>
    <xf numFmtId="0" fontId="23" fillId="3" borderId="74" xfId="0" applyFont="1" applyFill="1" applyBorder="1" applyAlignment="1">
      <alignment horizontal="center" vertical="center" wrapText="1"/>
    </xf>
    <xf numFmtId="0" fontId="9" fillId="8" borderId="52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7" fillId="2" borderId="10" xfId="0" applyFont="1" applyFill="1" applyBorder="1" applyAlignment="1">
      <alignment vertical="center"/>
    </xf>
    <xf numFmtId="0" fontId="4" fillId="14" borderId="30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center"/>
    </xf>
    <xf numFmtId="0" fontId="0" fillId="16" borderId="9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/>
    </xf>
    <xf numFmtId="0" fontId="21" fillId="8" borderId="3" xfId="0" applyFont="1" applyFill="1" applyBorder="1" applyAlignment="1">
      <alignment horizontal="left"/>
    </xf>
    <xf numFmtId="44" fontId="7" fillId="8" borderId="14" xfId="1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left"/>
    </xf>
    <xf numFmtId="0" fontId="9" fillId="8" borderId="28" xfId="0" applyFont="1" applyFill="1" applyBorder="1" applyAlignment="1">
      <alignment horizontal="center" vertical="center"/>
    </xf>
    <xf numFmtId="0" fontId="9" fillId="8" borderId="57" xfId="0" applyFont="1" applyFill="1" applyBorder="1" applyAlignment="1">
      <alignment horizontal="center" vertical="center"/>
    </xf>
    <xf numFmtId="44" fontId="24" fillId="0" borderId="9" xfId="1" applyFon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0" fontId="7" fillId="16" borderId="10" xfId="0" applyFont="1" applyFill="1" applyBorder="1" applyAlignment="1">
      <alignment horizontal="center" vertical="center"/>
    </xf>
    <xf numFmtId="0" fontId="20" fillId="2" borderId="20" xfId="1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23" fillId="3" borderId="6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28" xfId="0" applyFont="1" applyFill="1" applyBorder="1" applyAlignment="1">
      <alignment vertical="center"/>
    </xf>
    <xf numFmtId="0" fontId="15" fillId="4" borderId="35" xfId="0" applyFont="1" applyFill="1" applyBorder="1" applyAlignment="1">
      <alignment horizontal="left" wrapText="1"/>
    </xf>
    <xf numFmtId="0" fontId="15" fillId="4" borderId="36" xfId="0" applyFont="1" applyFill="1" applyBorder="1" applyAlignment="1">
      <alignment horizontal="left" wrapText="1"/>
    </xf>
    <xf numFmtId="0" fontId="0" fillId="2" borderId="37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left"/>
    </xf>
    <xf numFmtId="0" fontId="14" fillId="3" borderId="18" xfId="0" applyFont="1" applyFill="1" applyBorder="1" applyAlignment="1">
      <alignment horizontal="left"/>
    </xf>
    <xf numFmtId="0" fontId="14" fillId="3" borderId="27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9" fillId="3" borderId="4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0" fillId="0" borderId="51" xfId="0" applyBorder="1" applyAlignment="1">
      <alignment horizontal="left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1" fillId="13" borderId="24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left"/>
    </xf>
    <xf numFmtId="0" fontId="14" fillId="3" borderId="40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left"/>
    </xf>
    <xf numFmtId="0" fontId="7" fillId="16" borderId="11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49" xfId="0" applyFont="1" applyFill="1" applyBorder="1" applyAlignment="1">
      <alignment horizontal="center" vertical="center"/>
    </xf>
    <xf numFmtId="0" fontId="7" fillId="16" borderId="47" xfId="0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63" xfId="0" applyFont="1" applyFill="1" applyBorder="1" applyAlignment="1">
      <alignment horizontal="center" vertical="center" wrapText="1"/>
    </xf>
    <xf numFmtId="0" fontId="16" fillId="6" borderId="6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0" borderId="59" xfId="2" applyBorder="1" applyAlignment="1">
      <alignment horizontal="left"/>
    </xf>
    <xf numFmtId="0" fontId="28" fillId="0" borderId="25" xfId="0" applyFont="1" applyBorder="1" applyAlignment="1">
      <alignment horizontal="left"/>
    </xf>
    <xf numFmtId="0" fontId="25" fillId="0" borderId="49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3" borderId="62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32" fillId="19" borderId="62" xfId="0" applyFont="1" applyFill="1" applyBorder="1" applyAlignment="1">
      <alignment horizontal="center" vertical="center" wrapText="1"/>
    </xf>
    <xf numFmtId="0" fontId="32" fillId="19" borderId="63" xfId="0" applyFont="1" applyFill="1" applyBorder="1" applyAlignment="1">
      <alignment horizontal="center" vertical="center" wrapText="1"/>
    </xf>
    <xf numFmtId="0" fontId="32" fillId="19" borderId="64" xfId="0" applyFont="1" applyFill="1" applyBorder="1" applyAlignment="1">
      <alignment horizontal="center" vertical="center" wrapText="1"/>
    </xf>
    <xf numFmtId="0" fontId="4" fillId="14" borderId="62" xfId="0" applyFont="1" applyFill="1" applyBorder="1" applyAlignment="1">
      <alignment horizontal="center" vertical="center" wrapText="1"/>
    </xf>
    <xf numFmtId="0" fontId="4" fillId="14" borderId="63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22" fillId="14" borderId="30" xfId="0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9" fillId="4" borderId="45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30" fillId="3" borderId="30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 wrapText="1"/>
    </xf>
    <xf numFmtId="0" fontId="29" fillId="3" borderId="29" xfId="0" applyFont="1" applyFill="1" applyBorder="1" applyAlignment="1">
      <alignment vertical="center" wrapText="1"/>
    </xf>
    <xf numFmtId="0" fontId="29" fillId="3" borderId="30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28" xfId="0" applyFont="1" applyFill="1" applyBorder="1" applyAlignment="1">
      <alignment vertical="center" wrapText="1"/>
    </xf>
    <xf numFmtId="0" fontId="29" fillId="3" borderId="57" xfId="0" applyFont="1" applyFill="1" applyBorder="1" applyAlignment="1">
      <alignment vertical="center" wrapText="1"/>
    </xf>
    <xf numFmtId="0" fontId="27" fillId="0" borderId="46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49" fontId="27" fillId="0" borderId="46" xfId="0" applyNumberFormat="1" applyFont="1" applyBorder="1" applyAlignment="1">
      <alignment horizontal="left"/>
    </xf>
    <xf numFmtId="49" fontId="27" fillId="0" borderId="13" xfId="0" applyNumberFormat="1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6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26" fillId="0" borderId="46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9" fillId="3" borderId="3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5" fillId="4" borderId="31" xfId="0" applyFont="1" applyFill="1" applyBorder="1" applyAlignment="1">
      <alignment horizontal="left" wrapText="1"/>
    </xf>
    <xf numFmtId="0" fontId="15" fillId="4" borderId="27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0" fontId="36" fillId="4" borderId="35" xfId="0" applyFont="1" applyFill="1" applyBorder="1" applyAlignment="1">
      <alignment horizontal="left"/>
    </xf>
    <xf numFmtId="0" fontId="14" fillId="4" borderId="77" xfId="0" applyFont="1" applyFill="1" applyBorder="1" applyAlignment="1">
      <alignment horizontal="left"/>
    </xf>
    <xf numFmtId="0" fontId="14" fillId="4" borderId="34" xfId="0" applyFont="1" applyFill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3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9" fillId="8" borderId="37" xfId="0" applyFont="1" applyFill="1" applyBorder="1" applyAlignment="1">
      <alignment horizontal="center" vertical="center" wrapText="1"/>
    </xf>
    <xf numFmtId="0" fontId="9" fillId="8" borderId="77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6" borderId="14" xfId="0" applyFont="1" applyFill="1" applyBorder="1"/>
    <xf numFmtId="0" fontId="7" fillId="0" borderId="13" xfId="0" applyFont="1" applyBorder="1"/>
    <xf numFmtId="0" fontId="23" fillId="3" borderId="64" xfId="0" applyFont="1" applyFill="1" applyBorder="1" applyAlignment="1">
      <alignment horizontal="center" vertical="center" wrapText="1"/>
    </xf>
    <xf numFmtId="0" fontId="23" fillId="15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7" fillId="16" borderId="2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/>
    </xf>
    <xf numFmtId="44" fontId="24" fillId="3" borderId="14" xfId="1" applyFont="1" applyFill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11" fillId="16" borderId="65" xfId="1" applyNumberFormat="1" applyFont="1" applyFill="1" applyBorder="1" applyAlignment="1">
      <alignment horizontal="center"/>
    </xf>
    <xf numFmtId="0" fontId="11" fillId="2" borderId="9" xfId="1" applyNumberFormat="1" applyFont="1" applyFill="1" applyBorder="1" applyAlignment="1">
      <alignment horizontal="center"/>
    </xf>
    <xf numFmtId="0" fontId="32" fillId="19" borderId="6" xfId="0" applyFont="1" applyFill="1" applyBorder="1" applyAlignment="1">
      <alignment horizontal="center" vertical="center" wrapText="1"/>
    </xf>
    <xf numFmtId="0" fontId="11" fillId="16" borderId="14" xfId="1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3" fillId="18" borderId="72" xfId="0" applyFont="1" applyFill="1" applyBorder="1" applyAlignment="1">
      <alignment horizontal="center" vertical="center" wrapText="1"/>
    </xf>
    <xf numFmtId="0" fontId="0" fillId="18" borderId="45" xfId="0" applyFill="1" applyBorder="1" applyAlignment="1">
      <alignment horizontal="left"/>
    </xf>
    <xf numFmtId="0" fontId="0" fillId="18" borderId="67" xfId="0" applyFill="1" applyBorder="1" applyAlignment="1">
      <alignment horizontal="left"/>
    </xf>
    <xf numFmtId="0" fontId="0" fillId="18" borderId="46" xfId="0" applyFill="1" applyBorder="1" applyAlignment="1">
      <alignment horizontal="left"/>
    </xf>
    <xf numFmtId="0" fontId="9" fillId="8" borderId="15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/>
    </xf>
    <xf numFmtId="0" fontId="9" fillId="8" borderId="9" xfId="0" applyFont="1" applyFill="1" applyBorder="1" applyAlignment="1">
      <alignment horizontal="center" vertical="center"/>
    </xf>
    <xf numFmtId="0" fontId="0" fillId="0" borderId="13" xfId="0" applyBorder="1"/>
    <xf numFmtId="0" fontId="0" fillId="0" borderId="3" xfId="0" applyBorder="1"/>
    <xf numFmtId="0" fontId="23" fillId="20" borderId="9" xfId="0" applyFont="1" applyFill="1" applyBorder="1" applyAlignment="1">
      <alignment horizontal="center" vertical="center" wrapText="1"/>
    </xf>
  </cellXfs>
  <cellStyles count="6">
    <cellStyle name="Currency" xfId="1" builtinId="4"/>
    <cellStyle name="Followed Hyperlink" xfId="3" builtinId="9" hidden="1"/>
    <cellStyle name="Hyperlink" xfId="2" builtinId="8"/>
    <cellStyle name="Normal" xfId="0" builtinId="0"/>
    <cellStyle name="Normal 2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702475</xdr:colOff>
      <xdr:row>5</xdr:row>
      <xdr:rowOff>12700</xdr:rowOff>
    </xdr:to>
    <xdr:pic>
      <xdr:nvPicPr>
        <xdr:cNvPr id="2" name="Picture 6" descr="Babiator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4274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59689</xdr:colOff>
      <xdr:row>1</xdr:row>
      <xdr:rowOff>29845</xdr:rowOff>
    </xdr:from>
    <xdr:to>
      <xdr:col>1</xdr:col>
      <xdr:colOff>818515</xdr:colOff>
      <xdr:row>3</xdr:row>
      <xdr:rowOff>21422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46B60C8-B64B-4B3A-7054-0E29AF812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89" y="220345"/>
          <a:ext cx="2829561" cy="338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holesale@babiator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AA72"/>
  <sheetViews>
    <sheetView showGridLines="0" zoomScale="80" zoomScaleNormal="80" zoomScalePageLayoutView="80" workbookViewId="0">
      <pane xSplit="1" ySplit="5" topLeftCell="C49" activePane="bottomRight" state="frozen"/>
      <selection pane="topRight" activeCell="B1" sqref="B1"/>
      <selection pane="bottomLeft" activeCell="A6" sqref="A6"/>
      <selection pane="bottomRight" activeCell="O36" sqref="O36"/>
    </sheetView>
  </sheetViews>
  <sheetFormatPr defaultColWidth="8.44140625" defaultRowHeight="14.4" x14ac:dyDescent="0.3"/>
  <cols>
    <col min="1" max="1" width="27.33203125" bestFit="1" customWidth="1"/>
    <col min="2" max="2" width="45" customWidth="1"/>
    <col min="3" max="3" width="10.44140625" customWidth="1"/>
    <col min="4" max="4" width="13.44140625" style="83" customWidth="1"/>
    <col min="5" max="5" width="5" style="83" customWidth="1"/>
    <col min="6" max="6" width="8.33203125" style="83" customWidth="1"/>
    <col min="7" max="7" width="10.44140625" style="83" customWidth="1"/>
    <col min="8" max="8" width="19.44140625" bestFit="1" customWidth="1"/>
    <col min="9" max="9" width="13.44140625" style="83" customWidth="1"/>
    <col min="10" max="10" width="5" style="137" customWidth="1"/>
    <col min="11" max="11" width="8.33203125" style="137" customWidth="1"/>
    <col min="12" max="12" width="17" style="137" customWidth="1"/>
    <col min="13" max="13" width="22.44140625" customWidth="1"/>
    <col min="14" max="14" width="13.33203125" customWidth="1"/>
    <col min="15" max="15" width="12.44140625" customWidth="1"/>
    <col min="16" max="17" width="0.44140625" customWidth="1"/>
    <col min="24" max="24" width="9.33203125" customWidth="1"/>
    <col min="25" max="27" width="9.33203125" hidden="1" customWidth="1"/>
    <col min="28" max="40" width="9.33203125" customWidth="1"/>
  </cols>
  <sheetData>
    <row r="1" spans="1:26" ht="15" customHeight="1" x14ac:dyDescent="0.3">
      <c r="A1" s="41"/>
      <c r="B1" s="42"/>
      <c r="C1" s="43" t="s">
        <v>0</v>
      </c>
      <c r="D1" s="115"/>
      <c r="E1" s="115"/>
      <c r="F1" s="115"/>
      <c r="G1" s="115"/>
      <c r="H1" s="42"/>
      <c r="I1" s="115"/>
      <c r="L1" s="336" t="s">
        <v>1</v>
      </c>
      <c r="M1" s="337"/>
      <c r="N1" s="70" t="s">
        <v>2</v>
      </c>
      <c r="O1" s="9"/>
      <c r="P1" s="30"/>
    </row>
    <row r="2" spans="1:26" x14ac:dyDescent="0.3">
      <c r="A2" s="40"/>
      <c r="C2" s="44" t="s">
        <v>3</v>
      </c>
      <c r="L2" s="334" t="s">
        <v>4</v>
      </c>
      <c r="M2" s="335"/>
      <c r="N2" s="10" t="s">
        <v>145</v>
      </c>
      <c r="O2" s="11"/>
      <c r="P2" s="38"/>
    </row>
    <row r="3" spans="1:26" x14ac:dyDescent="0.3">
      <c r="A3" s="40"/>
      <c r="L3" s="352" t="s">
        <v>5</v>
      </c>
      <c r="M3" s="353"/>
      <c r="N3" s="13"/>
      <c r="O3" s="14"/>
      <c r="P3" s="38"/>
    </row>
    <row r="4" spans="1:26" ht="7.2" customHeight="1" thickBot="1" x14ac:dyDescent="0.35">
      <c r="A4" s="40"/>
      <c r="L4" s="138"/>
      <c r="M4" s="10"/>
      <c r="N4" s="10"/>
      <c r="O4" s="10"/>
      <c r="P4" s="38"/>
    </row>
    <row r="5" spans="1:26" ht="15" thickBot="1" x14ac:dyDescent="0.35">
      <c r="A5" s="40"/>
      <c r="L5" s="341" t="s">
        <v>6</v>
      </c>
      <c r="M5" s="342"/>
      <c r="N5" s="343"/>
      <c r="O5" s="344"/>
      <c r="P5" s="38"/>
    </row>
    <row r="6" spans="1:26" ht="15" customHeight="1" x14ac:dyDescent="0.3">
      <c r="A6" s="40"/>
      <c r="B6" s="360" t="s">
        <v>7</v>
      </c>
      <c r="C6" s="360"/>
      <c r="D6" s="360"/>
      <c r="E6" s="362" t="s">
        <v>8</v>
      </c>
      <c r="F6" s="363"/>
      <c r="G6" s="363"/>
      <c r="H6" s="363"/>
      <c r="I6" s="363"/>
      <c r="J6" s="363"/>
      <c r="K6" s="364"/>
      <c r="L6" s="355"/>
      <c r="M6" s="356"/>
      <c r="N6" s="356"/>
      <c r="O6" s="357"/>
      <c r="P6" s="38"/>
      <c r="Z6" t="s">
        <v>9</v>
      </c>
    </row>
    <row r="7" spans="1:26" ht="23.7" customHeight="1" x14ac:dyDescent="0.3">
      <c r="A7" s="15" t="s">
        <v>10</v>
      </c>
      <c r="B7" s="361"/>
      <c r="C7" s="361"/>
      <c r="D7" s="361"/>
      <c r="E7" s="365"/>
      <c r="F7" s="365"/>
      <c r="G7" s="365"/>
      <c r="H7" s="365"/>
      <c r="I7" s="365"/>
      <c r="J7" s="365"/>
      <c r="K7" s="365"/>
      <c r="L7" s="345" t="s">
        <v>17</v>
      </c>
      <c r="M7" s="345"/>
      <c r="N7" s="345"/>
      <c r="O7" s="345"/>
      <c r="P7" s="38"/>
    </row>
    <row r="8" spans="1:26" ht="23.7" customHeight="1" x14ac:dyDescent="0.3">
      <c r="A8" s="15" t="s">
        <v>11</v>
      </c>
      <c r="B8" s="361"/>
      <c r="C8" s="361"/>
      <c r="D8" s="361"/>
      <c r="E8" s="365"/>
      <c r="F8" s="365"/>
      <c r="G8" s="365"/>
      <c r="H8" s="365"/>
      <c r="I8" s="365"/>
      <c r="J8" s="365"/>
      <c r="K8" s="365"/>
      <c r="L8" s="338" t="s">
        <v>156</v>
      </c>
      <c r="M8" s="338"/>
      <c r="N8" s="338"/>
      <c r="O8" s="338"/>
      <c r="P8" s="38"/>
    </row>
    <row r="9" spans="1:26" ht="23.7" customHeight="1" x14ac:dyDescent="0.3">
      <c r="A9" s="15" t="s">
        <v>12</v>
      </c>
      <c r="B9" s="351"/>
      <c r="C9" s="351"/>
      <c r="D9" s="351"/>
      <c r="E9" s="354"/>
      <c r="F9" s="354"/>
      <c r="G9" s="354"/>
      <c r="H9" s="354"/>
      <c r="I9" s="354"/>
      <c r="J9" s="354"/>
      <c r="K9" s="354"/>
      <c r="L9" s="339"/>
      <c r="M9" s="339"/>
      <c r="N9" s="339"/>
      <c r="O9" s="339"/>
      <c r="P9" s="38"/>
      <c r="Z9" t="s">
        <v>13</v>
      </c>
    </row>
    <row r="10" spans="1:26" ht="23.7" customHeight="1" x14ac:dyDescent="0.3">
      <c r="A10" s="15" t="s">
        <v>14</v>
      </c>
      <c r="B10" s="351"/>
      <c r="C10" s="351"/>
      <c r="D10" s="351"/>
      <c r="E10" s="354"/>
      <c r="F10" s="354"/>
      <c r="G10" s="354"/>
      <c r="H10" s="354"/>
      <c r="I10" s="354"/>
      <c r="J10" s="354"/>
      <c r="K10" s="354"/>
      <c r="L10" s="339"/>
      <c r="M10" s="339"/>
      <c r="N10" s="339"/>
      <c r="O10" s="339"/>
      <c r="P10" s="38"/>
      <c r="Z10" t="s">
        <v>15</v>
      </c>
    </row>
    <row r="11" spans="1:26" ht="23.7" customHeight="1" x14ac:dyDescent="0.3">
      <c r="A11" s="15" t="s">
        <v>16</v>
      </c>
      <c r="B11" s="351"/>
      <c r="C11" s="351"/>
      <c r="D11" s="351"/>
      <c r="E11" s="354"/>
      <c r="F11" s="354"/>
      <c r="G11" s="354"/>
      <c r="H11" s="354"/>
      <c r="I11" s="354"/>
      <c r="J11" s="354"/>
      <c r="K11" s="354"/>
      <c r="L11" s="339"/>
      <c r="M11" s="339"/>
      <c r="N11" s="339"/>
      <c r="O11" s="339"/>
      <c r="P11" s="38"/>
    </row>
    <row r="12" spans="1:26" ht="23.7" customHeight="1" x14ac:dyDescent="0.3">
      <c r="A12" s="15" t="s">
        <v>18</v>
      </c>
      <c r="B12" s="351"/>
      <c r="C12" s="351"/>
      <c r="D12" s="351"/>
      <c r="E12" s="354"/>
      <c r="F12" s="354"/>
      <c r="G12" s="354"/>
      <c r="H12" s="354"/>
      <c r="I12" s="354"/>
      <c r="J12" s="354"/>
      <c r="K12" s="354"/>
      <c r="L12" s="339"/>
      <c r="M12" s="339"/>
      <c r="N12" s="339"/>
      <c r="O12" s="339"/>
      <c r="P12" s="38"/>
    </row>
    <row r="13" spans="1:26" ht="23.7" customHeight="1" x14ac:dyDescent="0.3">
      <c r="A13" s="15" t="s">
        <v>19</v>
      </c>
      <c r="B13" s="351"/>
      <c r="C13" s="351"/>
      <c r="D13" s="351"/>
      <c r="E13" s="354"/>
      <c r="F13" s="354"/>
      <c r="G13" s="354"/>
      <c r="H13" s="354"/>
      <c r="I13" s="354"/>
      <c r="J13" s="354"/>
      <c r="K13" s="354"/>
      <c r="L13" s="339"/>
      <c r="M13" s="339"/>
      <c r="N13" s="339"/>
      <c r="O13" s="339"/>
      <c r="P13" s="38"/>
      <c r="Z13" t="s">
        <v>20</v>
      </c>
    </row>
    <row r="14" spans="1:26" ht="16.95" customHeight="1" x14ac:dyDescent="0.3">
      <c r="A14" s="15" t="s">
        <v>21</v>
      </c>
      <c r="B14" s="351"/>
      <c r="C14" s="351"/>
      <c r="D14" s="351"/>
      <c r="E14" s="354"/>
      <c r="F14" s="354"/>
      <c r="G14" s="354"/>
      <c r="H14" s="354"/>
      <c r="I14" s="354"/>
      <c r="J14" s="354"/>
      <c r="K14" s="354"/>
      <c r="L14" s="339"/>
      <c r="M14" s="339"/>
      <c r="N14" s="339"/>
      <c r="O14" s="339"/>
      <c r="P14" s="38"/>
      <c r="Z14" t="s">
        <v>22</v>
      </c>
    </row>
    <row r="15" spans="1:26" ht="34.200000000000003" customHeight="1" thickBot="1" x14ac:dyDescent="0.35">
      <c r="A15" s="155" t="s">
        <v>23</v>
      </c>
      <c r="B15" s="351"/>
      <c r="C15" s="351"/>
      <c r="D15" s="351"/>
      <c r="E15" s="354"/>
      <c r="F15" s="354"/>
      <c r="G15" s="354"/>
      <c r="H15" s="354"/>
      <c r="I15" s="354"/>
      <c r="J15" s="354"/>
      <c r="K15" s="354"/>
      <c r="L15" s="340"/>
      <c r="M15" s="340"/>
      <c r="N15" s="340"/>
      <c r="O15" s="340"/>
      <c r="P15" s="38"/>
      <c r="Z15" t="s">
        <v>24</v>
      </c>
    </row>
    <row r="16" spans="1:26" ht="7.95" customHeight="1" thickBot="1" x14ac:dyDescent="0.35">
      <c r="A16" s="45"/>
      <c r="B16" s="46"/>
      <c r="C16" s="16"/>
      <c r="D16" s="116"/>
      <c r="E16" s="129"/>
      <c r="F16" s="129"/>
      <c r="G16" s="122"/>
      <c r="H16" s="26"/>
      <c r="I16" s="84"/>
      <c r="J16" s="139"/>
      <c r="K16" s="139"/>
      <c r="L16" s="140"/>
      <c r="M16" s="27"/>
      <c r="N16" s="28"/>
      <c r="O16" s="29"/>
      <c r="P16" s="39"/>
      <c r="Q16" s="37"/>
    </row>
    <row r="17" spans="1:26" ht="15" customHeight="1" thickBot="1" x14ac:dyDescent="0.35">
      <c r="A17" s="380" t="s">
        <v>25</v>
      </c>
      <c r="B17" s="34" t="s">
        <v>26</v>
      </c>
      <c r="C17" s="36"/>
      <c r="D17" s="90" t="s">
        <v>27</v>
      </c>
      <c r="E17" s="91" t="s">
        <v>28</v>
      </c>
      <c r="F17" s="90" t="s">
        <v>29</v>
      </c>
      <c r="G17" s="92" t="s">
        <v>30</v>
      </c>
      <c r="H17" s="93" t="s">
        <v>31</v>
      </c>
      <c r="I17" s="92" t="s">
        <v>27</v>
      </c>
      <c r="J17" s="91" t="s">
        <v>28</v>
      </c>
      <c r="K17" s="90" t="s">
        <v>29</v>
      </c>
      <c r="L17" s="92" t="s">
        <v>32</v>
      </c>
      <c r="M17" s="93" t="s">
        <v>31</v>
      </c>
      <c r="N17" s="92" t="s">
        <v>33</v>
      </c>
      <c r="O17" s="94" t="s">
        <v>34</v>
      </c>
      <c r="P17" s="47"/>
      <c r="Q17" s="17"/>
    </row>
    <row r="18" spans="1:26" ht="15" customHeight="1" x14ac:dyDescent="0.3">
      <c r="A18" s="381"/>
      <c r="B18" s="382" t="s">
        <v>154</v>
      </c>
      <c r="C18" s="383"/>
      <c r="D18" s="384"/>
      <c r="E18" s="346"/>
      <c r="F18" s="347"/>
      <c r="G18" s="130"/>
      <c r="H18" s="95"/>
      <c r="I18" s="130"/>
      <c r="J18" s="141"/>
      <c r="K18" s="142"/>
      <c r="L18" s="143"/>
      <c r="M18" s="95"/>
      <c r="N18" s="96"/>
      <c r="O18" s="97"/>
      <c r="P18" s="47"/>
      <c r="Q18" s="17"/>
    </row>
    <row r="19" spans="1:26" ht="16.95" customHeight="1" x14ac:dyDescent="0.3">
      <c r="A19" s="381"/>
      <c r="B19" s="331" t="s">
        <v>146</v>
      </c>
      <c r="C19" s="332"/>
      <c r="D19" s="77" t="s">
        <v>35</v>
      </c>
      <c r="E19" s="75" t="s">
        <v>36</v>
      </c>
      <c r="F19" s="76" t="s">
        <v>36</v>
      </c>
      <c r="G19" s="78" t="s">
        <v>191</v>
      </c>
      <c r="H19" s="4"/>
      <c r="I19" s="80" t="s">
        <v>37</v>
      </c>
      <c r="J19" s="75" t="s">
        <v>36</v>
      </c>
      <c r="K19" s="76" t="s">
        <v>36</v>
      </c>
      <c r="L19" s="81" t="s">
        <v>38</v>
      </c>
      <c r="M19" s="3"/>
      <c r="N19" s="2">
        <v>8</v>
      </c>
      <c r="O19" s="18">
        <f t="shared" ref="O19:O32" si="0">(H19+M19)*N19</f>
        <v>0</v>
      </c>
      <c r="P19" s="38"/>
      <c r="Z19" t="s">
        <v>39</v>
      </c>
    </row>
    <row r="20" spans="1:26" ht="16.95" customHeight="1" x14ac:dyDescent="0.3">
      <c r="A20" s="381"/>
      <c r="B20" s="331" t="s">
        <v>147</v>
      </c>
      <c r="C20" s="332"/>
      <c r="D20" s="77" t="s">
        <v>40</v>
      </c>
      <c r="E20" s="75" t="s">
        <v>36</v>
      </c>
      <c r="F20" s="76" t="s">
        <v>36</v>
      </c>
      <c r="G20" s="78" t="s">
        <v>191</v>
      </c>
      <c r="H20" s="4"/>
      <c r="I20" s="80" t="s">
        <v>41</v>
      </c>
      <c r="J20" s="75" t="s">
        <v>36</v>
      </c>
      <c r="K20" s="76" t="s">
        <v>36</v>
      </c>
      <c r="L20" s="81" t="s">
        <v>38</v>
      </c>
      <c r="M20" s="3"/>
      <c r="N20" s="2">
        <v>8</v>
      </c>
      <c r="O20" s="18">
        <f t="shared" si="0"/>
        <v>0</v>
      </c>
      <c r="P20" s="38"/>
      <c r="Z20" t="s">
        <v>42</v>
      </c>
    </row>
    <row r="21" spans="1:26" ht="16.95" customHeight="1" x14ac:dyDescent="0.3">
      <c r="A21" s="381"/>
      <c r="B21" s="331" t="s">
        <v>148</v>
      </c>
      <c r="C21" s="332"/>
      <c r="D21" s="77" t="s">
        <v>43</v>
      </c>
      <c r="E21" s="75" t="s">
        <v>36</v>
      </c>
      <c r="F21" s="76" t="s">
        <v>36</v>
      </c>
      <c r="G21" s="78" t="s">
        <v>191</v>
      </c>
      <c r="H21" s="4"/>
      <c r="I21" s="80" t="s">
        <v>44</v>
      </c>
      <c r="J21" s="75" t="s">
        <v>36</v>
      </c>
      <c r="K21" s="76" t="s">
        <v>36</v>
      </c>
      <c r="L21" s="81" t="s">
        <v>38</v>
      </c>
      <c r="M21" s="3"/>
      <c r="N21" s="2">
        <v>8</v>
      </c>
      <c r="O21" s="18">
        <f t="shared" si="0"/>
        <v>0</v>
      </c>
      <c r="P21" s="38"/>
      <c r="Z21" t="s">
        <v>45</v>
      </c>
    </row>
    <row r="22" spans="1:26" ht="16.95" customHeight="1" x14ac:dyDescent="0.3">
      <c r="A22" s="381"/>
      <c r="B22" s="331" t="s">
        <v>149</v>
      </c>
      <c r="C22" s="332"/>
      <c r="D22" s="77" t="s">
        <v>46</v>
      </c>
      <c r="E22" s="75" t="s">
        <v>36</v>
      </c>
      <c r="F22" s="76" t="s">
        <v>36</v>
      </c>
      <c r="G22" s="78" t="s">
        <v>191</v>
      </c>
      <c r="H22" s="4"/>
      <c r="I22" s="80" t="s">
        <v>47</v>
      </c>
      <c r="J22" s="75" t="s">
        <v>36</v>
      </c>
      <c r="K22" s="76" t="s">
        <v>36</v>
      </c>
      <c r="L22" s="81" t="s">
        <v>38</v>
      </c>
      <c r="M22" s="3"/>
      <c r="N22" s="2">
        <v>8</v>
      </c>
      <c r="O22" s="18">
        <f t="shared" si="0"/>
        <v>0</v>
      </c>
      <c r="P22" s="38"/>
      <c r="Z22" t="s">
        <v>48</v>
      </c>
    </row>
    <row r="23" spans="1:26" ht="16.95" customHeight="1" x14ac:dyDescent="0.3">
      <c r="A23" s="381"/>
      <c r="B23" s="331" t="s">
        <v>150</v>
      </c>
      <c r="C23" s="332"/>
      <c r="D23" s="79" t="s">
        <v>49</v>
      </c>
      <c r="E23" s="75" t="s">
        <v>36</v>
      </c>
      <c r="F23" s="76" t="s">
        <v>36</v>
      </c>
      <c r="G23" s="78" t="s">
        <v>191</v>
      </c>
      <c r="H23" s="19"/>
      <c r="I23" s="82" t="s">
        <v>50</v>
      </c>
      <c r="J23" s="75" t="s">
        <v>36</v>
      </c>
      <c r="K23" s="76" t="s">
        <v>36</v>
      </c>
      <c r="L23" s="81" t="s">
        <v>38</v>
      </c>
      <c r="M23" s="3"/>
      <c r="N23" s="2">
        <v>8</v>
      </c>
      <c r="O23" s="18">
        <f t="shared" si="0"/>
        <v>0</v>
      </c>
      <c r="P23" s="38"/>
    </row>
    <row r="24" spans="1:26" ht="16.95" customHeight="1" x14ac:dyDescent="0.3">
      <c r="A24" s="381"/>
      <c r="B24" s="331" t="s">
        <v>151</v>
      </c>
      <c r="C24" s="332"/>
      <c r="D24" s="79" t="s">
        <v>51</v>
      </c>
      <c r="E24" s="75" t="s">
        <v>36</v>
      </c>
      <c r="F24" s="76" t="s">
        <v>36</v>
      </c>
      <c r="G24" s="78" t="s">
        <v>191</v>
      </c>
      <c r="H24" s="19"/>
      <c r="I24" s="82" t="s">
        <v>52</v>
      </c>
      <c r="J24" s="75" t="s">
        <v>36</v>
      </c>
      <c r="K24" s="76" t="s">
        <v>36</v>
      </c>
      <c r="L24" s="81" t="s">
        <v>38</v>
      </c>
      <c r="M24" s="3"/>
      <c r="N24" s="2">
        <v>8</v>
      </c>
      <c r="O24" s="18">
        <f t="shared" si="0"/>
        <v>0</v>
      </c>
      <c r="P24" s="38"/>
      <c r="R24" s="10"/>
      <c r="S24" s="10"/>
      <c r="T24" s="10"/>
      <c r="U24" s="10"/>
      <c r="V24" s="10"/>
      <c r="W24" s="10"/>
      <c r="X24" s="10"/>
    </row>
    <row r="25" spans="1:26" ht="16.95" customHeight="1" x14ac:dyDescent="0.3">
      <c r="A25" s="381"/>
      <c r="B25" s="331" t="s">
        <v>152</v>
      </c>
      <c r="C25" s="332"/>
      <c r="D25" s="79" t="s">
        <v>53</v>
      </c>
      <c r="E25" s="75" t="s">
        <v>36</v>
      </c>
      <c r="F25" s="76" t="s">
        <v>36</v>
      </c>
      <c r="G25" s="78" t="s">
        <v>191</v>
      </c>
      <c r="H25" s="19"/>
      <c r="I25" s="82" t="s">
        <v>54</v>
      </c>
      <c r="J25" s="75" t="s">
        <v>36</v>
      </c>
      <c r="K25" s="76" t="s">
        <v>36</v>
      </c>
      <c r="L25" s="81" t="s">
        <v>38</v>
      </c>
      <c r="M25" s="3"/>
      <c r="N25" s="2">
        <v>8</v>
      </c>
      <c r="O25" s="18">
        <f t="shared" si="0"/>
        <v>0</v>
      </c>
      <c r="P25" s="38"/>
      <c r="R25" s="10"/>
      <c r="S25" s="10"/>
      <c r="T25" s="10"/>
      <c r="U25" s="10"/>
      <c r="V25" s="10"/>
      <c r="W25" s="10"/>
      <c r="X25" s="10"/>
    </row>
    <row r="26" spans="1:26" ht="16.95" customHeight="1" thickBot="1" x14ac:dyDescent="0.35">
      <c r="A26" s="381"/>
      <c r="B26" s="331" t="s">
        <v>153</v>
      </c>
      <c r="C26" s="332"/>
      <c r="D26" s="110" t="s">
        <v>55</v>
      </c>
      <c r="E26" s="86" t="s">
        <v>36</v>
      </c>
      <c r="F26" s="87" t="s">
        <v>36</v>
      </c>
      <c r="G26" s="78" t="s">
        <v>191</v>
      </c>
      <c r="H26" s="88"/>
      <c r="I26" s="104" t="s">
        <v>56</v>
      </c>
      <c r="J26" s="86" t="s">
        <v>36</v>
      </c>
      <c r="K26" s="87" t="s">
        <v>36</v>
      </c>
      <c r="L26" s="105" t="s">
        <v>38</v>
      </c>
      <c r="M26" s="106"/>
      <c r="N26" s="2">
        <v>8</v>
      </c>
      <c r="O26" s="89">
        <f t="shared" si="0"/>
        <v>0</v>
      </c>
      <c r="P26" s="38"/>
      <c r="R26" s="10"/>
      <c r="S26" s="10"/>
      <c r="T26" s="10"/>
      <c r="U26" s="10"/>
      <c r="V26" s="10"/>
      <c r="W26" s="10"/>
      <c r="X26" s="10"/>
    </row>
    <row r="27" spans="1:26" ht="16.95" customHeight="1" thickBot="1" x14ac:dyDescent="0.35">
      <c r="A27" s="381"/>
      <c r="B27" s="348" t="s">
        <v>155</v>
      </c>
      <c r="C27" s="349"/>
      <c r="D27" s="350"/>
      <c r="E27" s="366"/>
      <c r="F27" s="366"/>
      <c r="G27" s="158"/>
      <c r="H27" s="159"/>
      <c r="I27" s="158"/>
      <c r="J27" s="367"/>
      <c r="K27" s="368"/>
      <c r="L27" s="159"/>
      <c r="M27" s="159"/>
      <c r="N27" s="160"/>
      <c r="O27" s="161"/>
      <c r="P27" s="38"/>
      <c r="R27" s="10"/>
      <c r="S27" s="10"/>
      <c r="T27" s="10"/>
      <c r="U27" s="10"/>
      <c r="V27" s="10"/>
      <c r="W27" s="10"/>
      <c r="X27" s="10"/>
    </row>
    <row r="28" spans="1:26" ht="16.95" customHeight="1" thickBot="1" x14ac:dyDescent="0.35">
      <c r="A28" s="381"/>
      <c r="B28" s="331" t="s">
        <v>157</v>
      </c>
      <c r="C28" s="332"/>
      <c r="D28" s="162" t="s">
        <v>158</v>
      </c>
      <c r="E28" s="163" t="s">
        <v>36</v>
      </c>
      <c r="F28" s="164" t="s">
        <v>36</v>
      </c>
      <c r="G28" s="165" t="s">
        <v>191</v>
      </c>
      <c r="H28" s="166"/>
      <c r="I28" s="162" t="s">
        <v>159</v>
      </c>
      <c r="J28" s="163" t="s">
        <v>36</v>
      </c>
      <c r="K28" s="164" t="s">
        <v>36</v>
      </c>
      <c r="L28" s="167" t="s">
        <v>38</v>
      </c>
      <c r="M28" s="168"/>
      <c r="N28" s="169">
        <v>8</v>
      </c>
      <c r="O28" s="170">
        <f t="shared" si="0"/>
        <v>0</v>
      </c>
      <c r="P28" s="38"/>
      <c r="R28" s="10"/>
      <c r="S28" s="10"/>
      <c r="T28" s="10"/>
      <c r="U28" s="10"/>
      <c r="V28" s="10"/>
      <c r="W28" s="10"/>
      <c r="X28" s="10"/>
    </row>
    <row r="29" spans="1:26" ht="16.95" customHeight="1" thickBot="1" x14ac:dyDescent="0.35">
      <c r="A29" s="381"/>
      <c r="B29" s="331" t="s">
        <v>162</v>
      </c>
      <c r="C29" s="332"/>
      <c r="D29" s="77" t="s">
        <v>160</v>
      </c>
      <c r="E29" s="75" t="s">
        <v>36</v>
      </c>
      <c r="F29" s="76" t="s">
        <v>36</v>
      </c>
      <c r="G29" s="78" t="s">
        <v>191</v>
      </c>
      <c r="H29" s="19"/>
      <c r="I29" s="77" t="s">
        <v>161</v>
      </c>
      <c r="J29" s="75" t="s">
        <v>36</v>
      </c>
      <c r="K29" s="76" t="s">
        <v>36</v>
      </c>
      <c r="L29" s="81" t="s">
        <v>38</v>
      </c>
      <c r="M29" s="3"/>
      <c r="N29" s="169">
        <v>8</v>
      </c>
      <c r="O29" s="18">
        <f t="shared" si="0"/>
        <v>0</v>
      </c>
      <c r="P29" s="38"/>
      <c r="R29" s="10"/>
      <c r="S29" s="10"/>
      <c r="T29" s="10"/>
      <c r="U29" s="10"/>
      <c r="V29" s="10"/>
      <c r="W29" s="10"/>
      <c r="X29" s="10"/>
    </row>
    <row r="30" spans="1:26" ht="16.95" customHeight="1" thickBot="1" x14ac:dyDescent="0.35">
      <c r="A30" s="381"/>
      <c r="B30" s="331" t="s">
        <v>163</v>
      </c>
      <c r="C30" s="332"/>
      <c r="D30" s="77" t="s">
        <v>165</v>
      </c>
      <c r="E30" s="75" t="s">
        <v>36</v>
      </c>
      <c r="F30" s="76" t="s">
        <v>36</v>
      </c>
      <c r="G30" s="78" t="s">
        <v>191</v>
      </c>
      <c r="H30" s="19"/>
      <c r="I30" s="77" t="s">
        <v>166</v>
      </c>
      <c r="J30" s="75" t="s">
        <v>36</v>
      </c>
      <c r="K30" s="76" t="s">
        <v>36</v>
      </c>
      <c r="L30" s="81" t="s">
        <v>38</v>
      </c>
      <c r="M30" s="3"/>
      <c r="N30" s="169">
        <v>8</v>
      </c>
      <c r="O30" s="18">
        <f t="shared" si="0"/>
        <v>0</v>
      </c>
      <c r="P30" s="38"/>
      <c r="R30" s="10"/>
      <c r="S30" s="10"/>
      <c r="T30" s="10"/>
      <c r="U30" s="10"/>
      <c r="V30" s="10"/>
      <c r="W30" s="10"/>
      <c r="X30" s="10"/>
    </row>
    <row r="31" spans="1:26" s="10" customFormat="1" ht="16.95" customHeight="1" thickBot="1" x14ac:dyDescent="0.35">
      <c r="A31" s="381"/>
      <c r="B31" s="331" t="s">
        <v>164</v>
      </c>
      <c r="C31" s="332"/>
      <c r="D31" s="112" t="s">
        <v>167</v>
      </c>
      <c r="E31" s="98" t="s">
        <v>36</v>
      </c>
      <c r="F31" s="99" t="s">
        <v>36</v>
      </c>
      <c r="G31" s="100" t="s">
        <v>191</v>
      </c>
      <c r="H31" s="101"/>
      <c r="I31" s="112" t="s">
        <v>168</v>
      </c>
      <c r="J31" s="98" t="s">
        <v>36</v>
      </c>
      <c r="K31" s="99" t="s">
        <v>36</v>
      </c>
      <c r="L31" s="102" t="s">
        <v>38</v>
      </c>
      <c r="M31" s="113"/>
      <c r="N31" s="169">
        <v>8</v>
      </c>
      <c r="O31" s="103">
        <f t="shared" si="0"/>
        <v>0</v>
      </c>
      <c r="P31" s="48"/>
    </row>
    <row r="32" spans="1:26" ht="16.95" customHeight="1" thickBot="1" x14ac:dyDescent="0.35">
      <c r="A32" s="381"/>
      <c r="B32" s="114" t="s">
        <v>57</v>
      </c>
      <c r="C32" s="111"/>
      <c r="D32" s="117" t="s">
        <v>58</v>
      </c>
      <c r="E32" s="98" t="s">
        <v>36</v>
      </c>
      <c r="F32" s="99" t="s">
        <v>59</v>
      </c>
      <c r="G32" s="369" t="s">
        <v>60</v>
      </c>
      <c r="H32" s="369"/>
      <c r="I32" s="369"/>
      <c r="J32" s="369"/>
      <c r="K32" s="369"/>
      <c r="L32" s="369"/>
      <c r="M32" s="107"/>
      <c r="N32" s="108">
        <v>3.5</v>
      </c>
      <c r="O32" s="109">
        <f t="shared" si="0"/>
        <v>0</v>
      </c>
      <c r="P32" s="38"/>
    </row>
    <row r="33" spans="1:16" ht="15" customHeight="1" x14ac:dyDescent="0.3">
      <c r="A33" s="378" t="s">
        <v>61</v>
      </c>
      <c r="B33" s="31" t="s">
        <v>26</v>
      </c>
      <c r="C33" s="60"/>
      <c r="D33" s="118" t="s">
        <v>27</v>
      </c>
      <c r="E33" s="73" t="s">
        <v>28</v>
      </c>
      <c r="F33" s="74" t="s">
        <v>29</v>
      </c>
      <c r="G33" s="91" t="s">
        <v>30</v>
      </c>
      <c r="H33" s="33" t="s">
        <v>31</v>
      </c>
      <c r="I33" s="91" t="s">
        <v>27</v>
      </c>
      <c r="J33" s="55" t="s">
        <v>28</v>
      </c>
      <c r="K33" s="66" t="s">
        <v>29</v>
      </c>
      <c r="L33" s="72" t="s">
        <v>32</v>
      </c>
      <c r="M33" s="33" t="s">
        <v>31</v>
      </c>
      <c r="N33" s="34" t="s">
        <v>33</v>
      </c>
      <c r="O33" s="35" t="s">
        <v>34</v>
      </c>
      <c r="P33" s="38"/>
    </row>
    <row r="34" spans="1:16" ht="16.95" customHeight="1" x14ac:dyDescent="0.3">
      <c r="A34" s="379"/>
      <c r="B34" s="331" t="s">
        <v>169</v>
      </c>
      <c r="C34" s="332"/>
      <c r="D34" s="77" t="s">
        <v>62</v>
      </c>
      <c r="E34" s="75" t="s">
        <v>36</v>
      </c>
      <c r="F34" s="76" t="s">
        <v>36</v>
      </c>
      <c r="G34" s="78" t="s">
        <v>191</v>
      </c>
      <c r="H34" s="4"/>
      <c r="I34" s="77" t="s">
        <v>63</v>
      </c>
      <c r="J34" s="61" t="s">
        <v>36</v>
      </c>
      <c r="K34" s="58" t="s">
        <v>36</v>
      </c>
      <c r="L34" s="144" t="s">
        <v>38</v>
      </c>
      <c r="M34" s="3"/>
      <c r="N34" s="1">
        <v>15</v>
      </c>
      <c r="O34" s="18">
        <f t="shared" ref="O34" si="1">(H34+M34)*N34</f>
        <v>0</v>
      </c>
      <c r="P34" s="38"/>
    </row>
    <row r="35" spans="1:16" ht="16.95" customHeight="1" x14ac:dyDescent="0.3">
      <c r="A35" s="379"/>
      <c r="B35" s="331" t="s">
        <v>170</v>
      </c>
      <c r="C35" s="332"/>
      <c r="D35" s="77" t="s">
        <v>64</v>
      </c>
      <c r="E35" s="75" t="s">
        <v>36</v>
      </c>
      <c r="F35" s="76" t="s">
        <v>36</v>
      </c>
      <c r="G35" s="78" t="s">
        <v>191</v>
      </c>
      <c r="H35" s="4"/>
      <c r="I35" s="77" t="s">
        <v>65</v>
      </c>
      <c r="J35" s="61" t="s">
        <v>36</v>
      </c>
      <c r="K35" s="58" t="s">
        <v>36</v>
      </c>
      <c r="L35" s="144" t="s">
        <v>38</v>
      </c>
      <c r="M35" s="3"/>
      <c r="N35" s="1">
        <v>15</v>
      </c>
      <c r="O35" s="18">
        <f t="shared" ref="O35:O41" si="2">(H35+M35)*N35</f>
        <v>0</v>
      </c>
      <c r="P35" s="38"/>
    </row>
    <row r="36" spans="1:16" ht="16.95" customHeight="1" x14ac:dyDescent="0.3">
      <c r="A36" s="379"/>
      <c r="B36" s="331" t="s">
        <v>171</v>
      </c>
      <c r="C36" s="332"/>
      <c r="D36" s="77" t="s">
        <v>66</v>
      </c>
      <c r="E36" s="75" t="s">
        <v>36</v>
      </c>
      <c r="F36" s="76" t="s">
        <v>36</v>
      </c>
      <c r="G36" s="78" t="s">
        <v>191</v>
      </c>
      <c r="H36" s="4"/>
      <c r="I36" s="77" t="s">
        <v>67</v>
      </c>
      <c r="J36" s="61" t="s">
        <v>36</v>
      </c>
      <c r="K36" s="58" t="s">
        <v>36</v>
      </c>
      <c r="L36" s="144" t="s">
        <v>38</v>
      </c>
      <c r="M36" s="3"/>
      <c r="N36" s="1">
        <v>15</v>
      </c>
      <c r="O36" s="18">
        <f t="shared" si="2"/>
        <v>0</v>
      </c>
      <c r="P36" s="38"/>
    </row>
    <row r="37" spans="1:16" ht="16.95" customHeight="1" x14ac:dyDescent="0.3">
      <c r="A37" s="379"/>
      <c r="B37" s="331" t="s">
        <v>172</v>
      </c>
      <c r="C37" s="332"/>
      <c r="D37" s="77" t="s">
        <v>68</v>
      </c>
      <c r="E37" s="75" t="s">
        <v>36</v>
      </c>
      <c r="F37" s="76" t="s">
        <v>36</v>
      </c>
      <c r="G37" s="78" t="s">
        <v>191</v>
      </c>
      <c r="H37" s="4"/>
      <c r="I37" s="77" t="s">
        <v>69</v>
      </c>
      <c r="J37" s="61" t="s">
        <v>36</v>
      </c>
      <c r="K37" s="58" t="s">
        <v>36</v>
      </c>
      <c r="L37" s="144" t="s">
        <v>38</v>
      </c>
      <c r="M37" s="3"/>
      <c r="N37" s="1">
        <v>15</v>
      </c>
      <c r="O37" s="18">
        <f t="shared" si="2"/>
        <v>0</v>
      </c>
      <c r="P37" s="38"/>
    </row>
    <row r="38" spans="1:16" ht="16.95" customHeight="1" x14ac:dyDescent="0.3">
      <c r="A38" s="379"/>
      <c r="B38" s="331" t="s">
        <v>173</v>
      </c>
      <c r="C38" s="332"/>
      <c r="D38" s="77" t="s">
        <v>70</v>
      </c>
      <c r="E38" s="75" t="s">
        <v>36</v>
      </c>
      <c r="F38" s="76" t="s">
        <v>36</v>
      </c>
      <c r="G38" s="78" t="s">
        <v>191</v>
      </c>
      <c r="H38" s="4"/>
      <c r="I38" s="77" t="s">
        <v>71</v>
      </c>
      <c r="J38" s="61" t="s">
        <v>36</v>
      </c>
      <c r="K38" s="58" t="s">
        <v>36</v>
      </c>
      <c r="L38" s="144" t="s">
        <v>38</v>
      </c>
      <c r="M38" s="3"/>
      <c r="N38" s="1">
        <v>15</v>
      </c>
      <c r="O38" s="18">
        <f t="shared" si="2"/>
        <v>0</v>
      </c>
      <c r="P38" s="38"/>
    </row>
    <row r="39" spans="1:16" ht="16.95" customHeight="1" x14ac:dyDescent="0.3">
      <c r="A39" s="379"/>
      <c r="B39" s="331" t="s">
        <v>174</v>
      </c>
      <c r="C39" s="332"/>
      <c r="D39" s="77" t="s">
        <v>72</v>
      </c>
      <c r="E39" s="75" t="s">
        <v>36</v>
      </c>
      <c r="F39" s="76" t="s">
        <v>36</v>
      </c>
      <c r="G39" s="78" t="s">
        <v>191</v>
      </c>
      <c r="H39" s="4"/>
      <c r="I39" s="77" t="s">
        <v>73</v>
      </c>
      <c r="J39" s="61" t="s">
        <v>36</v>
      </c>
      <c r="K39" s="58" t="s">
        <v>36</v>
      </c>
      <c r="L39" s="144" t="s">
        <v>38</v>
      </c>
      <c r="M39" s="3"/>
      <c r="N39" s="1">
        <v>15</v>
      </c>
      <c r="O39" s="18">
        <f t="shared" si="2"/>
        <v>0</v>
      </c>
      <c r="P39" s="38"/>
    </row>
    <row r="40" spans="1:16" ht="16.95" customHeight="1" x14ac:dyDescent="0.3">
      <c r="A40" s="379"/>
      <c r="B40" s="331" t="s">
        <v>177</v>
      </c>
      <c r="C40" s="332"/>
      <c r="D40" s="77" t="s">
        <v>178</v>
      </c>
      <c r="E40" s="75" t="s">
        <v>36</v>
      </c>
      <c r="F40" s="76" t="s">
        <v>36</v>
      </c>
      <c r="G40" s="78" t="s">
        <v>191</v>
      </c>
      <c r="H40" s="4"/>
      <c r="I40" s="77" t="s">
        <v>179</v>
      </c>
      <c r="J40" s="61" t="s">
        <v>36</v>
      </c>
      <c r="K40" s="58" t="s">
        <v>36</v>
      </c>
      <c r="L40" s="144" t="s">
        <v>38</v>
      </c>
      <c r="M40" s="3"/>
      <c r="N40" s="1">
        <v>15</v>
      </c>
      <c r="O40" s="18">
        <f t="shared" ref="O40" si="3">(H40+M40)*N40</f>
        <v>0</v>
      </c>
      <c r="P40" s="38"/>
    </row>
    <row r="41" spans="1:16" ht="16.95" customHeight="1" thickBot="1" x14ac:dyDescent="0.35">
      <c r="A41" s="379"/>
      <c r="B41" s="331" t="s">
        <v>175</v>
      </c>
      <c r="C41" s="332"/>
      <c r="D41" s="77" t="s">
        <v>176</v>
      </c>
      <c r="E41" s="75" t="s">
        <v>36</v>
      </c>
      <c r="F41" s="76" t="s">
        <v>36</v>
      </c>
      <c r="G41" s="78" t="s">
        <v>191</v>
      </c>
      <c r="H41" s="4"/>
      <c r="I41" s="77" t="s">
        <v>195</v>
      </c>
      <c r="J41" s="61" t="s">
        <v>36</v>
      </c>
      <c r="K41" s="58" t="s">
        <v>36</v>
      </c>
      <c r="L41" s="144" t="s">
        <v>38</v>
      </c>
      <c r="M41" s="3"/>
      <c r="N41" s="1">
        <v>15</v>
      </c>
      <c r="O41" s="18">
        <f t="shared" si="2"/>
        <v>0</v>
      </c>
      <c r="P41" s="38"/>
    </row>
    <row r="42" spans="1:16" ht="16.95" customHeight="1" x14ac:dyDescent="0.3">
      <c r="A42" s="358" t="s">
        <v>74</v>
      </c>
      <c r="B42" s="34" t="s">
        <v>26</v>
      </c>
      <c r="C42" s="36"/>
      <c r="D42" s="118"/>
      <c r="E42" s="131" t="s">
        <v>28</v>
      </c>
      <c r="F42" s="132" t="s">
        <v>29</v>
      </c>
      <c r="G42" s="90"/>
      <c r="H42" s="32" t="s">
        <v>27</v>
      </c>
      <c r="I42" s="91" t="s">
        <v>75</v>
      </c>
      <c r="J42" s="72"/>
      <c r="K42" s="66"/>
      <c r="L42" s="72" t="s">
        <v>76</v>
      </c>
      <c r="M42" s="33" t="s">
        <v>31</v>
      </c>
      <c r="N42" s="34" t="s">
        <v>33</v>
      </c>
      <c r="O42" s="35" t="s">
        <v>34</v>
      </c>
      <c r="P42" s="38"/>
    </row>
    <row r="43" spans="1:16" ht="16.95" customHeight="1" x14ac:dyDescent="0.3">
      <c r="A43" s="359"/>
      <c r="B43" s="331" t="s">
        <v>77</v>
      </c>
      <c r="C43" s="332"/>
      <c r="D43" s="333"/>
      <c r="E43" s="123" t="s">
        <v>36</v>
      </c>
      <c r="F43" s="124" t="s">
        <v>36</v>
      </c>
      <c r="G43" s="133"/>
      <c r="H43" s="136" t="s">
        <v>78</v>
      </c>
      <c r="I43" s="136" t="s">
        <v>186</v>
      </c>
      <c r="J43" s="145"/>
      <c r="K43" s="146"/>
      <c r="L43" s="144" t="s">
        <v>79</v>
      </c>
      <c r="M43" s="3"/>
      <c r="N43" s="1">
        <v>12</v>
      </c>
      <c r="O43" s="18">
        <f>+N43*M43</f>
        <v>0</v>
      </c>
      <c r="P43" s="38"/>
    </row>
    <row r="44" spans="1:16" ht="16.95" customHeight="1" x14ac:dyDescent="0.3">
      <c r="A44" s="359"/>
      <c r="B44" s="331" t="s">
        <v>80</v>
      </c>
      <c r="C44" s="332"/>
      <c r="D44" s="333"/>
      <c r="E44" s="123" t="s">
        <v>36</v>
      </c>
      <c r="F44" s="124" t="s">
        <v>36</v>
      </c>
      <c r="G44" s="133"/>
      <c r="H44" s="136" t="s">
        <v>81</v>
      </c>
      <c r="I44" s="136" t="s">
        <v>186</v>
      </c>
      <c r="J44" s="145"/>
      <c r="K44" s="146"/>
      <c r="L44" s="144" t="s">
        <v>79</v>
      </c>
      <c r="M44" s="3"/>
      <c r="N44" s="1">
        <v>12</v>
      </c>
      <c r="O44" s="18">
        <f>+N44*M44</f>
        <v>0</v>
      </c>
      <c r="P44" s="38"/>
    </row>
    <row r="45" spans="1:16" ht="16.95" customHeight="1" x14ac:dyDescent="0.3">
      <c r="A45" s="359"/>
      <c r="B45" s="331" t="s">
        <v>82</v>
      </c>
      <c r="C45" s="332"/>
      <c r="D45" s="333"/>
      <c r="E45" s="123" t="s">
        <v>36</v>
      </c>
      <c r="F45" s="124" t="s">
        <v>36</v>
      </c>
      <c r="G45" s="133"/>
      <c r="H45" s="136" t="s">
        <v>83</v>
      </c>
      <c r="I45" s="136" t="s">
        <v>186</v>
      </c>
      <c r="J45" s="145"/>
      <c r="K45" s="146"/>
      <c r="L45" s="144" t="s">
        <v>84</v>
      </c>
      <c r="M45" s="3"/>
      <c r="N45" s="1">
        <v>12</v>
      </c>
      <c r="O45" s="18">
        <f>+N45*M45</f>
        <v>0</v>
      </c>
      <c r="P45" s="38"/>
    </row>
    <row r="46" spans="1:16" ht="16.95" customHeight="1" x14ac:dyDescent="0.3">
      <c r="A46" s="359"/>
      <c r="B46" s="331" t="s">
        <v>85</v>
      </c>
      <c r="C46" s="332"/>
      <c r="D46" s="333"/>
      <c r="E46" s="123" t="s">
        <v>36</v>
      </c>
      <c r="F46" s="124" t="s">
        <v>36</v>
      </c>
      <c r="G46" s="133"/>
      <c r="H46" s="136" t="s">
        <v>86</v>
      </c>
      <c r="I46" s="136" t="s">
        <v>186</v>
      </c>
      <c r="J46" s="145"/>
      <c r="K46" s="146"/>
      <c r="L46" s="144" t="s">
        <v>87</v>
      </c>
      <c r="M46" s="3"/>
      <c r="N46" s="1">
        <v>12</v>
      </c>
      <c r="O46" s="18">
        <f t="shared" ref="O46:O52" si="4">+N46*M46</f>
        <v>0</v>
      </c>
      <c r="P46" s="38"/>
    </row>
    <row r="47" spans="1:16" ht="16.95" customHeight="1" x14ac:dyDescent="0.3">
      <c r="A47" s="359"/>
      <c r="B47" s="331" t="s">
        <v>180</v>
      </c>
      <c r="C47" s="332"/>
      <c r="D47" s="333"/>
      <c r="E47" s="123" t="s">
        <v>36</v>
      </c>
      <c r="F47" s="124" t="s">
        <v>36</v>
      </c>
      <c r="G47" s="133"/>
      <c r="H47" s="136" t="s">
        <v>88</v>
      </c>
      <c r="I47" s="136" t="s">
        <v>186</v>
      </c>
      <c r="J47" s="145"/>
      <c r="K47" s="146"/>
      <c r="L47" s="144" t="s">
        <v>84</v>
      </c>
      <c r="M47" s="3"/>
      <c r="N47" s="1">
        <v>12</v>
      </c>
      <c r="O47" s="18">
        <f t="shared" si="4"/>
        <v>0</v>
      </c>
      <c r="P47" s="38"/>
    </row>
    <row r="48" spans="1:16" ht="16.95" customHeight="1" x14ac:dyDescent="0.3">
      <c r="A48" s="359"/>
      <c r="B48" s="331" t="s">
        <v>181</v>
      </c>
      <c r="C48" s="332"/>
      <c r="D48" s="333"/>
      <c r="E48" s="123" t="s">
        <v>36</v>
      </c>
      <c r="F48" s="124" t="s">
        <v>36</v>
      </c>
      <c r="G48" s="133"/>
      <c r="H48" s="136" t="s">
        <v>89</v>
      </c>
      <c r="I48" s="136" t="s">
        <v>186</v>
      </c>
      <c r="J48" s="145"/>
      <c r="K48" s="146"/>
      <c r="L48" s="144" t="s">
        <v>84</v>
      </c>
      <c r="M48" s="3"/>
      <c r="N48" s="1">
        <v>12</v>
      </c>
      <c r="O48" s="18">
        <f t="shared" si="4"/>
        <v>0</v>
      </c>
      <c r="P48" s="38"/>
    </row>
    <row r="49" spans="1:16" ht="16.95" customHeight="1" x14ac:dyDescent="0.3">
      <c r="A49" s="359"/>
      <c r="B49" s="331" t="s">
        <v>90</v>
      </c>
      <c r="C49" s="332"/>
      <c r="D49" s="333"/>
      <c r="E49" s="123" t="s">
        <v>36</v>
      </c>
      <c r="F49" s="124" t="s">
        <v>36</v>
      </c>
      <c r="G49" s="133"/>
      <c r="H49" s="136" t="s">
        <v>91</v>
      </c>
      <c r="I49" s="136" t="s">
        <v>186</v>
      </c>
      <c r="J49" s="145"/>
      <c r="K49" s="146"/>
      <c r="L49" s="144" t="s">
        <v>187</v>
      </c>
      <c r="M49" s="3"/>
      <c r="N49" s="1">
        <v>12</v>
      </c>
      <c r="O49" s="18">
        <f t="shared" si="4"/>
        <v>0</v>
      </c>
      <c r="P49" s="38"/>
    </row>
    <row r="50" spans="1:16" ht="16.95" customHeight="1" x14ac:dyDescent="0.3">
      <c r="A50" s="359"/>
      <c r="B50" s="331" t="s">
        <v>93</v>
      </c>
      <c r="C50" s="332"/>
      <c r="D50" s="333"/>
      <c r="E50" s="125" t="s">
        <v>36</v>
      </c>
      <c r="F50" s="126" t="s">
        <v>36</v>
      </c>
      <c r="G50" s="121"/>
      <c r="H50" s="136" t="s">
        <v>94</v>
      </c>
      <c r="I50" s="136" t="s">
        <v>186</v>
      </c>
      <c r="J50" s="145"/>
      <c r="K50" s="146"/>
      <c r="L50" s="144" t="s">
        <v>95</v>
      </c>
      <c r="M50" s="3"/>
      <c r="N50" s="1">
        <v>12</v>
      </c>
      <c r="O50" s="18">
        <f t="shared" ref="O50:O51" si="5">+N50*M50</f>
        <v>0</v>
      </c>
      <c r="P50" s="38"/>
    </row>
    <row r="51" spans="1:16" ht="16.95" customHeight="1" x14ac:dyDescent="0.3">
      <c r="A51" s="359"/>
      <c r="B51" s="331" t="s">
        <v>182</v>
      </c>
      <c r="C51" s="332"/>
      <c r="D51" s="333"/>
      <c r="E51" s="125" t="s">
        <v>36</v>
      </c>
      <c r="F51" s="126" t="s">
        <v>36</v>
      </c>
      <c r="G51" s="133"/>
      <c r="H51" s="136" t="s">
        <v>184</v>
      </c>
      <c r="I51" s="136" t="s">
        <v>186</v>
      </c>
      <c r="J51" s="145"/>
      <c r="K51" s="146"/>
      <c r="L51" s="144" t="s">
        <v>84</v>
      </c>
      <c r="M51" s="3"/>
      <c r="N51" s="1">
        <v>12</v>
      </c>
      <c r="O51" s="18">
        <f t="shared" si="5"/>
        <v>0</v>
      </c>
      <c r="P51" s="38"/>
    </row>
    <row r="52" spans="1:16" ht="16.95" customHeight="1" thickBot="1" x14ac:dyDescent="0.35">
      <c r="A52" s="359"/>
      <c r="B52" s="331" t="s">
        <v>183</v>
      </c>
      <c r="C52" s="332"/>
      <c r="D52" s="333"/>
      <c r="E52" s="125" t="s">
        <v>36</v>
      </c>
      <c r="F52" s="126" t="s">
        <v>36</v>
      </c>
      <c r="G52" s="121"/>
      <c r="H52" s="136" t="s">
        <v>185</v>
      </c>
      <c r="I52" s="136" t="s">
        <v>186</v>
      </c>
      <c r="J52" s="145"/>
      <c r="K52" s="146"/>
      <c r="L52" s="144" t="s">
        <v>187</v>
      </c>
      <c r="M52" s="3"/>
      <c r="N52" s="1">
        <v>12</v>
      </c>
      <c r="O52" s="18">
        <f t="shared" si="4"/>
        <v>0</v>
      </c>
      <c r="P52" s="38"/>
    </row>
    <row r="53" spans="1:16" ht="15" customHeight="1" x14ac:dyDescent="0.3">
      <c r="A53" s="374" t="s">
        <v>96</v>
      </c>
      <c r="B53" s="34" t="s">
        <v>26</v>
      </c>
      <c r="C53" s="36"/>
      <c r="D53" s="118"/>
      <c r="E53" s="131" t="s">
        <v>28</v>
      </c>
      <c r="F53" s="132" t="s">
        <v>29</v>
      </c>
      <c r="G53" s="90"/>
      <c r="H53" s="118" t="s">
        <v>27</v>
      </c>
      <c r="I53" s="91" t="s">
        <v>75</v>
      </c>
      <c r="J53" s="72"/>
      <c r="K53" s="66"/>
      <c r="L53" s="72" t="s">
        <v>76</v>
      </c>
      <c r="M53" s="33" t="s">
        <v>31</v>
      </c>
      <c r="N53" s="34" t="s">
        <v>33</v>
      </c>
      <c r="O53" s="35" t="s">
        <v>34</v>
      </c>
      <c r="P53" s="38"/>
    </row>
    <row r="54" spans="1:16" ht="16.95" customHeight="1" x14ac:dyDescent="0.3">
      <c r="A54" s="375"/>
      <c r="B54" s="20" t="s">
        <v>97</v>
      </c>
      <c r="C54" s="21"/>
      <c r="D54" s="85"/>
      <c r="E54" s="123" t="s">
        <v>36</v>
      </c>
      <c r="F54" s="124" t="s">
        <v>36</v>
      </c>
      <c r="G54" s="133"/>
      <c r="H54" s="136" t="s">
        <v>98</v>
      </c>
      <c r="I54" s="136" t="s">
        <v>99</v>
      </c>
      <c r="J54" s="145"/>
      <c r="K54" s="146"/>
      <c r="L54" s="144" t="s">
        <v>100</v>
      </c>
      <c r="M54" s="3"/>
      <c r="N54" s="1">
        <v>10</v>
      </c>
      <c r="O54" s="18">
        <f>+N54*M54</f>
        <v>0</v>
      </c>
      <c r="P54" s="38"/>
    </row>
    <row r="55" spans="1:16" ht="16.95" customHeight="1" thickBot="1" x14ac:dyDescent="0.35">
      <c r="A55" s="375"/>
      <c r="B55" s="6" t="s">
        <v>97</v>
      </c>
      <c r="C55" s="5"/>
      <c r="D55" s="77"/>
      <c r="E55" s="125" t="s">
        <v>36</v>
      </c>
      <c r="F55" s="126" t="s">
        <v>36</v>
      </c>
      <c r="G55" s="121"/>
      <c r="H55" s="136" t="s">
        <v>101</v>
      </c>
      <c r="I55" s="136" t="s">
        <v>99</v>
      </c>
      <c r="J55" s="145"/>
      <c r="K55" s="146"/>
      <c r="L55" s="144" t="s">
        <v>87</v>
      </c>
      <c r="M55" s="3"/>
      <c r="N55" s="1">
        <v>10</v>
      </c>
      <c r="O55" s="18">
        <f>+N55*M55</f>
        <v>0</v>
      </c>
      <c r="P55" s="38"/>
    </row>
    <row r="56" spans="1:16" ht="15" customHeight="1" x14ac:dyDescent="0.3">
      <c r="A56" s="373" t="s">
        <v>102</v>
      </c>
      <c r="B56" s="31" t="s">
        <v>26</v>
      </c>
      <c r="C56" s="60"/>
      <c r="D56" s="119"/>
      <c r="E56" s="134" t="s">
        <v>28</v>
      </c>
      <c r="F56" s="135" t="s">
        <v>29</v>
      </c>
      <c r="G56" s="119"/>
      <c r="H56" s="57"/>
      <c r="I56" s="73" t="s">
        <v>27</v>
      </c>
      <c r="J56" s="55"/>
      <c r="K56" s="66"/>
      <c r="L56" s="55" t="s">
        <v>76</v>
      </c>
      <c r="M56" s="33" t="s">
        <v>31</v>
      </c>
      <c r="N56" s="31" t="s">
        <v>33</v>
      </c>
      <c r="O56" s="35" t="s">
        <v>34</v>
      </c>
      <c r="P56" s="38"/>
    </row>
    <row r="57" spans="1:16" ht="16.95" customHeight="1" x14ac:dyDescent="0.3">
      <c r="A57" s="373"/>
      <c r="B57" s="12" t="s">
        <v>103</v>
      </c>
      <c r="C57" s="13"/>
      <c r="D57" s="120"/>
      <c r="E57" s="127" t="s">
        <v>36</v>
      </c>
      <c r="F57" s="128" t="s">
        <v>59</v>
      </c>
      <c r="G57" s="327"/>
      <c r="H57" s="328"/>
      <c r="I57" s="128" t="s">
        <v>104</v>
      </c>
      <c r="J57" s="145"/>
      <c r="K57" s="59"/>
      <c r="L57" s="147" t="s">
        <v>87</v>
      </c>
      <c r="M57" s="62"/>
      <c r="N57" s="63">
        <v>10</v>
      </c>
      <c r="O57" s="64">
        <f>+N57*M57</f>
        <v>0</v>
      </c>
      <c r="P57" s="38"/>
    </row>
    <row r="58" spans="1:16" ht="16.95" customHeight="1" x14ac:dyDescent="0.3">
      <c r="A58" s="373"/>
      <c r="B58" s="23" t="s">
        <v>105</v>
      </c>
      <c r="C58" s="24"/>
      <c r="D58" s="77"/>
      <c r="E58" s="127" t="s">
        <v>36</v>
      </c>
      <c r="F58" s="128" t="s">
        <v>59</v>
      </c>
      <c r="G58" s="327"/>
      <c r="H58" s="328"/>
      <c r="I58" s="121" t="s">
        <v>106</v>
      </c>
      <c r="J58" s="148"/>
      <c r="K58" s="146"/>
      <c r="L58" s="149" t="s">
        <v>100</v>
      </c>
      <c r="M58" s="22"/>
      <c r="N58" s="63">
        <v>10</v>
      </c>
      <c r="O58" s="50">
        <f>+N58*M58</f>
        <v>0</v>
      </c>
      <c r="P58" s="38"/>
    </row>
    <row r="59" spans="1:16" ht="16.95" customHeight="1" thickBot="1" x14ac:dyDescent="0.35">
      <c r="A59" s="373"/>
      <c r="B59" s="7" t="s">
        <v>107</v>
      </c>
      <c r="C59" s="8"/>
      <c r="D59" s="85"/>
      <c r="E59" s="127" t="s">
        <v>36</v>
      </c>
      <c r="F59" s="128" t="s">
        <v>59</v>
      </c>
      <c r="G59" s="329"/>
      <c r="H59" s="330"/>
      <c r="I59" s="133" t="s">
        <v>108</v>
      </c>
      <c r="J59" s="150"/>
      <c r="K59" s="151"/>
      <c r="L59" s="152" t="s">
        <v>92</v>
      </c>
      <c r="M59" s="51"/>
      <c r="N59" s="63">
        <v>10</v>
      </c>
      <c r="O59" s="50">
        <f>+N59*M59</f>
        <v>0</v>
      </c>
      <c r="P59" s="38"/>
    </row>
    <row r="60" spans="1:16" ht="16.95" customHeight="1" x14ac:dyDescent="0.3">
      <c r="A60" s="376" t="s">
        <v>109</v>
      </c>
      <c r="B60" s="31" t="s">
        <v>26</v>
      </c>
      <c r="C60" s="60"/>
      <c r="D60" s="118" t="s">
        <v>27</v>
      </c>
      <c r="E60" s="73" t="s">
        <v>28</v>
      </c>
      <c r="F60" s="90" t="s">
        <v>29</v>
      </c>
      <c r="G60" s="91" t="s">
        <v>110</v>
      </c>
      <c r="H60" s="33" t="s">
        <v>31</v>
      </c>
      <c r="I60" s="91" t="s">
        <v>27</v>
      </c>
      <c r="J60" s="55"/>
      <c r="K60" s="153"/>
      <c r="L60" s="72" t="s">
        <v>110</v>
      </c>
      <c r="M60" s="33" t="s">
        <v>31</v>
      </c>
      <c r="N60" s="69" t="s">
        <v>33</v>
      </c>
      <c r="O60" s="56" t="s">
        <v>34</v>
      </c>
      <c r="P60" s="38"/>
    </row>
    <row r="61" spans="1:16" ht="16.95" customHeight="1" x14ac:dyDescent="0.3">
      <c r="A61" s="377"/>
      <c r="B61" s="6" t="s">
        <v>111</v>
      </c>
      <c r="C61" s="5"/>
      <c r="D61" s="121" t="s">
        <v>112</v>
      </c>
      <c r="E61" s="125" t="s">
        <v>36</v>
      </c>
      <c r="F61" s="126" t="s">
        <v>59</v>
      </c>
      <c r="G61" s="136" t="s">
        <v>113</v>
      </c>
      <c r="H61" s="4"/>
      <c r="I61" s="136" t="s">
        <v>114</v>
      </c>
      <c r="J61" s="145"/>
      <c r="K61" s="146"/>
      <c r="L61" s="144" t="s">
        <v>115</v>
      </c>
      <c r="M61" s="3"/>
      <c r="N61" s="63">
        <v>20</v>
      </c>
      <c r="O61" s="64">
        <f>+N61*(M61+H61)</f>
        <v>0</v>
      </c>
      <c r="P61" s="38"/>
    </row>
    <row r="62" spans="1:16" ht="16.95" customHeight="1" x14ac:dyDescent="0.3">
      <c r="A62" s="377"/>
      <c r="B62" s="6" t="s">
        <v>116</v>
      </c>
      <c r="C62" s="5"/>
      <c r="D62" s="121" t="s">
        <v>117</v>
      </c>
      <c r="E62" s="125" t="s">
        <v>36</v>
      </c>
      <c r="F62" s="126" t="s">
        <v>59</v>
      </c>
      <c r="G62" s="136" t="s">
        <v>113</v>
      </c>
      <c r="H62" s="4"/>
      <c r="I62" s="136" t="s">
        <v>118</v>
      </c>
      <c r="J62" s="145"/>
      <c r="K62" s="146"/>
      <c r="L62" s="144" t="s">
        <v>115</v>
      </c>
      <c r="M62" s="3"/>
      <c r="N62" s="63">
        <v>20</v>
      </c>
      <c r="O62" s="64">
        <f>+N62*(M62+H62)</f>
        <v>0</v>
      </c>
      <c r="P62" s="38"/>
    </row>
    <row r="63" spans="1:16" ht="16.95" customHeight="1" thickBot="1" x14ac:dyDescent="0.35">
      <c r="A63" s="377"/>
      <c r="B63" s="6" t="s">
        <v>119</v>
      </c>
      <c r="C63" s="5"/>
      <c r="D63" s="121" t="s">
        <v>120</v>
      </c>
      <c r="E63" s="125" t="s">
        <v>36</v>
      </c>
      <c r="F63" s="126" t="s">
        <v>59</v>
      </c>
      <c r="G63" s="136" t="s">
        <v>113</v>
      </c>
      <c r="H63" s="4"/>
      <c r="I63" s="136" t="s">
        <v>121</v>
      </c>
      <c r="J63" s="145"/>
      <c r="K63" s="146"/>
      <c r="L63" s="144" t="s">
        <v>115</v>
      </c>
      <c r="M63" s="3"/>
      <c r="N63" s="63">
        <v>20</v>
      </c>
      <c r="O63" s="64">
        <f>+N63*(M63+H63)</f>
        <v>0</v>
      </c>
      <c r="P63" s="38"/>
    </row>
    <row r="64" spans="1:16" ht="15" customHeight="1" x14ac:dyDescent="0.3">
      <c r="A64" s="370" t="s">
        <v>122</v>
      </c>
      <c r="B64" s="31" t="s">
        <v>26</v>
      </c>
      <c r="C64" s="60"/>
      <c r="D64" s="119" t="s">
        <v>27</v>
      </c>
      <c r="E64" s="73" t="s">
        <v>28</v>
      </c>
      <c r="F64" s="74" t="s">
        <v>29</v>
      </c>
      <c r="G64" s="73"/>
      <c r="H64" s="67"/>
      <c r="I64" s="119"/>
      <c r="J64" s="67"/>
      <c r="K64" s="67"/>
      <c r="L64" s="66"/>
      <c r="M64" s="33" t="s">
        <v>31</v>
      </c>
      <c r="N64" s="65" t="s">
        <v>33</v>
      </c>
      <c r="O64" s="56" t="s">
        <v>34</v>
      </c>
      <c r="P64" s="38"/>
    </row>
    <row r="65" spans="1:16" ht="16.95" customHeight="1" x14ac:dyDescent="0.3">
      <c r="A65" s="371"/>
      <c r="B65" s="12" t="s">
        <v>193</v>
      </c>
      <c r="C65" s="13"/>
      <c r="D65" s="156" t="s">
        <v>123</v>
      </c>
      <c r="E65" s="127" t="s">
        <v>36</v>
      </c>
      <c r="F65" s="128" t="s">
        <v>36</v>
      </c>
      <c r="G65" s="120"/>
      <c r="H65" s="68"/>
      <c r="I65" s="77"/>
      <c r="J65" s="154"/>
      <c r="K65" s="154"/>
      <c r="L65" s="59"/>
      <c r="M65" s="62"/>
      <c r="N65" s="71">
        <v>25</v>
      </c>
      <c r="O65" s="64">
        <f>M65*N65</f>
        <v>0</v>
      </c>
      <c r="P65" s="38"/>
    </row>
    <row r="66" spans="1:16" ht="16.95" customHeight="1" x14ac:dyDescent="0.3">
      <c r="A66" s="371"/>
      <c r="B66" s="12" t="s">
        <v>194</v>
      </c>
      <c r="C66" s="13"/>
      <c r="D66" s="156" t="s">
        <v>192</v>
      </c>
      <c r="E66" s="127" t="s">
        <v>36</v>
      </c>
      <c r="F66" s="128" t="s">
        <v>36</v>
      </c>
      <c r="G66" s="120"/>
      <c r="H66" s="68"/>
      <c r="I66" s="77"/>
      <c r="J66" s="154"/>
      <c r="K66" s="154"/>
      <c r="L66" s="59"/>
      <c r="M66" s="62"/>
      <c r="N66" s="71">
        <v>25</v>
      </c>
      <c r="O66" s="64">
        <f t="shared" ref="O66:O71" si="6">M66*N66</f>
        <v>0</v>
      </c>
      <c r="P66" s="38"/>
    </row>
    <row r="67" spans="1:16" ht="16.95" customHeight="1" x14ac:dyDescent="0.3">
      <c r="A67" s="371"/>
      <c r="B67" s="12" t="s">
        <v>124</v>
      </c>
      <c r="C67" s="13"/>
      <c r="D67" s="156" t="s">
        <v>125</v>
      </c>
      <c r="E67" s="127" t="s">
        <v>36</v>
      </c>
      <c r="F67" s="128" t="s">
        <v>36</v>
      </c>
      <c r="G67" s="120"/>
      <c r="H67" s="68"/>
      <c r="I67" s="77"/>
      <c r="J67" s="148"/>
      <c r="K67" s="148"/>
      <c r="L67" s="59"/>
      <c r="M67" s="62"/>
      <c r="N67" s="71">
        <v>20</v>
      </c>
      <c r="O67" s="64">
        <f t="shared" si="6"/>
        <v>0</v>
      </c>
      <c r="P67" s="38"/>
    </row>
    <row r="68" spans="1:16" ht="16.95" customHeight="1" x14ac:dyDescent="0.3">
      <c r="A68" s="371"/>
      <c r="B68" s="12" t="s">
        <v>126</v>
      </c>
      <c r="C68" s="13"/>
      <c r="D68" s="157" t="s">
        <v>188</v>
      </c>
      <c r="E68" s="127" t="s">
        <v>36</v>
      </c>
      <c r="F68" s="128" t="s">
        <v>59</v>
      </c>
      <c r="G68" s="120"/>
      <c r="H68" s="5"/>
      <c r="I68" s="120"/>
      <c r="J68" s="148"/>
      <c r="K68" s="148"/>
      <c r="L68" s="59"/>
      <c r="M68" s="62"/>
      <c r="N68" s="71">
        <v>5</v>
      </c>
      <c r="O68" s="64">
        <f t="shared" si="6"/>
        <v>0</v>
      </c>
      <c r="P68" s="38"/>
    </row>
    <row r="69" spans="1:16" ht="16.95" customHeight="1" x14ac:dyDescent="0.3">
      <c r="A69" s="371"/>
      <c r="B69" s="12" t="s">
        <v>127</v>
      </c>
      <c r="C69" s="13"/>
      <c r="D69" s="156" t="s">
        <v>189</v>
      </c>
      <c r="E69" s="127" t="s">
        <v>36</v>
      </c>
      <c r="F69" s="128" t="s">
        <v>59</v>
      </c>
      <c r="G69" s="120"/>
      <c r="H69" s="5"/>
      <c r="I69" s="120"/>
      <c r="J69" s="148"/>
      <c r="K69" s="154"/>
      <c r="L69" s="146"/>
      <c r="M69" s="62"/>
      <c r="N69" s="71">
        <v>10</v>
      </c>
      <c r="O69" s="64">
        <f t="shared" si="6"/>
        <v>0</v>
      </c>
      <c r="P69" s="38"/>
    </row>
    <row r="70" spans="1:16" ht="16.95" customHeight="1" x14ac:dyDescent="0.3">
      <c r="A70" s="371"/>
      <c r="B70" s="12" t="s">
        <v>128</v>
      </c>
      <c r="C70" s="13"/>
      <c r="D70" s="156" t="s">
        <v>190</v>
      </c>
      <c r="E70" s="127" t="s">
        <v>36</v>
      </c>
      <c r="F70" s="128" t="s">
        <v>36</v>
      </c>
      <c r="G70" s="120"/>
      <c r="H70" s="68"/>
      <c r="I70" s="120"/>
      <c r="J70" s="148"/>
      <c r="K70" s="154"/>
      <c r="L70" s="59"/>
      <c r="M70" s="62"/>
      <c r="N70" s="71">
        <v>10</v>
      </c>
      <c r="O70" s="64">
        <f t="shared" si="6"/>
        <v>0</v>
      </c>
      <c r="P70" s="38"/>
    </row>
    <row r="71" spans="1:16" ht="16.95" customHeight="1" thickBot="1" x14ac:dyDescent="0.35">
      <c r="A71" s="372"/>
      <c r="B71" s="12" t="s">
        <v>129</v>
      </c>
      <c r="C71" s="13"/>
      <c r="D71" s="156" t="s">
        <v>130</v>
      </c>
      <c r="E71" s="127" t="s">
        <v>36</v>
      </c>
      <c r="F71" s="128" t="s">
        <v>36</v>
      </c>
      <c r="G71" s="120"/>
      <c r="H71" s="68"/>
      <c r="I71" s="77"/>
      <c r="J71" s="148"/>
      <c r="K71" s="148"/>
      <c r="L71" s="59"/>
      <c r="M71" s="62"/>
      <c r="N71" s="71">
        <v>25</v>
      </c>
      <c r="O71" s="64">
        <f t="shared" si="6"/>
        <v>0</v>
      </c>
      <c r="P71" s="38"/>
    </row>
    <row r="72" spans="1:16" ht="20.7" customHeight="1" thickBot="1" x14ac:dyDescent="0.35">
      <c r="A72" s="49"/>
      <c r="B72" s="25"/>
      <c r="C72" s="25"/>
      <c r="M72" s="52" t="s">
        <v>131</v>
      </c>
      <c r="N72" s="53"/>
      <c r="O72" s="54">
        <f>SUM(O19:O32,O34:O41,O43:O52,O54:O55,O57:O59,O61:O63,O65:O71)</f>
        <v>0</v>
      </c>
      <c r="P72" s="38"/>
    </row>
  </sheetData>
  <mergeCells count="75">
    <mergeCell ref="B12:D12"/>
    <mergeCell ref="B13:D13"/>
    <mergeCell ref="B14:D14"/>
    <mergeCell ref="A33:A41"/>
    <mergeCell ref="A17:A32"/>
    <mergeCell ref="B18:D18"/>
    <mergeCell ref="B28:C28"/>
    <mergeCell ref="B29:C29"/>
    <mergeCell ref="B30:C30"/>
    <mergeCell ref="B31:C31"/>
    <mergeCell ref="B34:C34"/>
    <mergeCell ref="B35:C35"/>
    <mergeCell ref="G32:L32"/>
    <mergeCell ref="A64:A71"/>
    <mergeCell ref="A56:A59"/>
    <mergeCell ref="A53:A55"/>
    <mergeCell ref="A60:A63"/>
    <mergeCell ref="B36:C36"/>
    <mergeCell ref="B37:C37"/>
    <mergeCell ref="B38:C38"/>
    <mergeCell ref="B39:C39"/>
    <mergeCell ref="B40:C40"/>
    <mergeCell ref="B41:C41"/>
    <mergeCell ref="B43:D43"/>
    <mergeCell ref="B44:D44"/>
    <mergeCell ref="B45:D45"/>
    <mergeCell ref="B46:D46"/>
    <mergeCell ref="B47:D47"/>
    <mergeCell ref="E14:K14"/>
    <mergeCell ref="E15:K15"/>
    <mergeCell ref="L6:O6"/>
    <mergeCell ref="A42:A52"/>
    <mergeCell ref="B6:D6"/>
    <mergeCell ref="B7:D7"/>
    <mergeCell ref="B8:D8"/>
    <mergeCell ref="B9:D9"/>
    <mergeCell ref="B10:D10"/>
    <mergeCell ref="E6:K6"/>
    <mergeCell ref="E7:K7"/>
    <mergeCell ref="E8:K8"/>
    <mergeCell ref="E9:K9"/>
    <mergeCell ref="E10:K10"/>
    <mergeCell ref="E27:F27"/>
    <mergeCell ref="J27:K27"/>
    <mergeCell ref="E18:F18"/>
    <mergeCell ref="B27:D27"/>
    <mergeCell ref="B15:D15"/>
    <mergeCell ref="B11:D11"/>
    <mergeCell ref="L3:M3"/>
    <mergeCell ref="B19:C19"/>
    <mergeCell ref="B20:C20"/>
    <mergeCell ref="B21:C21"/>
    <mergeCell ref="B22:C22"/>
    <mergeCell ref="B23:C23"/>
    <mergeCell ref="B24:C24"/>
    <mergeCell ref="B25:C25"/>
    <mergeCell ref="B26:C26"/>
    <mergeCell ref="E11:K11"/>
    <mergeCell ref="E12:K12"/>
    <mergeCell ref="E13:K13"/>
    <mergeCell ref="L2:M2"/>
    <mergeCell ref="L1:M1"/>
    <mergeCell ref="L8:O8"/>
    <mergeCell ref="L9:O15"/>
    <mergeCell ref="L5:M5"/>
    <mergeCell ref="N5:O5"/>
    <mergeCell ref="L7:O7"/>
    <mergeCell ref="G57:H57"/>
    <mergeCell ref="G59:H59"/>
    <mergeCell ref="G58:H58"/>
    <mergeCell ref="B48:D48"/>
    <mergeCell ref="B49:D49"/>
    <mergeCell ref="B50:D50"/>
    <mergeCell ref="B51:D51"/>
    <mergeCell ref="B52:D52"/>
  </mergeCells>
  <hyperlinks>
    <hyperlink ref="N1" r:id="rId1" xr:uid="{00000000-0004-0000-0000-000000000000}"/>
  </hyperlinks>
  <pageMargins left="0.25" right="0.25" top="0.75" bottom="0.75" header="0.3" footer="0.3"/>
  <pageSetup scale="62" fitToHeight="0" orientation="portrait" r:id="rId2"/>
  <headerFooter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8C73-FDFF-4E28-8FE6-431218DFC24F}">
  <sheetPr published="0">
    <pageSetUpPr fitToPage="1"/>
  </sheetPr>
  <dimension ref="A1:W102"/>
  <sheetViews>
    <sheetView showGridLines="0" tabSelected="1" zoomScaleNormal="100" zoomScalePageLayoutView="80" workbookViewId="0">
      <pane xSplit="1" ySplit="5" topLeftCell="B29" activePane="bottomRight" state="frozen"/>
      <selection pane="topRight" activeCell="B1" sqref="B1"/>
      <selection pane="bottomLeft" activeCell="A6" sqref="A6"/>
      <selection pane="bottomRight" activeCell="B39" sqref="B39"/>
    </sheetView>
  </sheetViews>
  <sheetFormatPr defaultColWidth="29.77734375" defaultRowHeight="14.4" x14ac:dyDescent="0.3"/>
  <cols>
    <col min="1" max="1" width="29.6640625" customWidth="1"/>
    <col min="2" max="2" width="52.21875" bestFit="1" customWidth="1"/>
    <col min="3" max="3" width="14.5546875" style="83" bestFit="1" customWidth="1"/>
    <col min="4" max="4" width="9.109375" style="83" bestFit="1" customWidth="1"/>
    <col min="5" max="5" width="8.44140625" style="83" bestFit="1" customWidth="1"/>
    <col min="6" max="6" width="13.77734375" bestFit="1" customWidth="1"/>
    <col min="7" max="7" width="13.77734375" style="83" bestFit="1" customWidth="1"/>
    <col min="8" max="8" width="9.5546875" style="137" bestFit="1" customWidth="1"/>
    <col min="9" max="9" width="13.77734375" style="137" bestFit="1" customWidth="1"/>
    <col min="10" max="10" width="9" style="137" bestFit="1" customWidth="1"/>
    <col min="11" max="11" width="19" bestFit="1" customWidth="1"/>
    <col min="12" max="12" width="26.109375" bestFit="1" customWidth="1"/>
    <col min="13" max="13" width="8.88671875" bestFit="1" customWidth="1"/>
    <col min="23" max="23" width="16.88671875" bestFit="1" customWidth="1"/>
  </cols>
  <sheetData>
    <row r="1" spans="1:23" ht="15" customHeight="1" x14ac:dyDescent="0.3">
      <c r="A1" s="41"/>
      <c r="B1" s="42"/>
      <c r="C1" s="115"/>
      <c r="D1" s="115"/>
      <c r="E1" s="115"/>
      <c r="F1" s="42"/>
      <c r="G1" s="115"/>
      <c r="H1" s="202"/>
      <c r="I1" s="202"/>
      <c r="J1" s="467" t="s">
        <v>1</v>
      </c>
      <c r="K1" s="468"/>
      <c r="L1" s="203" t="s">
        <v>357</v>
      </c>
      <c r="M1" s="172"/>
    </row>
    <row r="2" spans="1:23" x14ac:dyDescent="0.3">
      <c r="A2" s="40"/>
      <c r="J2" s="334" t="s">
        <v>336</v>
      </c>
      <c r="K2" s="335"/>
      <c r="L2" s="10" t="s">
        <v>335</v>
      </c>
      <c r="M2" s="48"/>
    </row>
    <row r="3" spans="1:23" x14ac:dyDescent="0.3">
      <c r="A3" s="40"/>
      <c r="J3" s="352" t="s">
        <v>337</v>
      </c>
      <c r="K3" s="353"/>
      <c r="L3" s="13"/>
      <c r="M3" s="173"/>
    </row>
    <row r="4" spans="1:23" ht="7.2" customHeight="1" thickBot="1" x14ac:dyDescent="0.35">
      <c r="A4" s="40"/>
      <c r="J4" s="138"/>
      <c r="K4" s="10"/>
      <c r="L4" s="10"/>
      <c r="M4" s="48"/>
    </row>
    <row r="5" spans="1:23" ht="15" thickBot="1" x14ac:dyDescent="0.35">
      <c r="A5" s="40"/>
      <c r="J5" s="469" t="s">
        <v>6</v>
      </c>
      <c r="K5" s="470"/>
      <c r="L5" s="430"/>
      <c r="M5" s="431"/>
    </row>
    <row r="6" spans="1:23" ht="15" customHeight="1" x14ac:dyDescent="0.3">
      <c r="A6" s="41"/>
      <c r="B6" s="432" t="s">
        <v>324</v>
      </c>
      <c r="C6" s="433"/>
      <c r="D6" s="434" t="s">
        <v>325</v>
      </c>
      <c r="E6" s="435"/>
      <c r="F6" s="435"/>
      <c r="G6" s="435"/>
      <c r="H6" s="435"/>
      <c r="I6" s="436"/>
      <c r="J6" s="437"/>
      <c r="K6" s="356"/>
      <c r="L6" s="356"/>
      <c r="M6" s="438"/>
      <c r="W6" t="s">
        <v>9</v>
      </c>
    </row>
    <row r="7" spans="1:23" ht="17.100000000000001" customHeight="1" x14ac:dyDescent="0.45">
      <c r="A7" s="174" t="s">
        <v>10</v>
      </c>
      <c r="B7" s="446" t="s">
        <v>325</v>
      </c>
      <c r="C7" s="447"/>
      <c r="D7" s="460" t="s">
        <v>327</v>
      </c>
      <c r="E7" s="460"/>
      <c r="F7" s="487"/>
      <c r="G7" s="487"/>
      <c r="H7" s="487"/>
      <c r="I7" s="488"/>
      <c r="J7" s="452" t="s">
        <v>17</v>
      </c>
      <c r="K7" s="453"/>
      <c r="L7" s="453"/>
      <c r="M7" s="454"/>
    </row>
    <row r="8" spans="1:23" ht="17.100000000000001" customHeight="1" x14ac:dyDescent="0.45">
      <c r="A8" s="174" t="s">
        <v>323</v>
      </c>
      <c r="B8" s="455" t="s">
        <v>325</v>
      </c>
      <c r="C8" s="456"/>
      <c r="D8" s="460" t="s">
        <v>328</v>
      </c>
      <c r="E8" s="460"/>
      <c r="F8" s="457"/>
      <c r="G8" s="457"/>
      <c r="H8" s="457"/>
      <c r="I8" s="458"/>
      <c r="J8" s="463" t="s">
        <v>326</v>
      </c>
      <c r="K8" s="338"/>
      <c r="L8" s="338"/>
      <c r="M8" s="464"/>
    </row>
    <row r="9" spans="1:23" ht="17.100000000000001" customHeight="1" x14ac:dyDescent="0.45">
      <c r="A9" s="174" t="s">
        <v>12</v>
      </c>
      <c r="B9" s="446" t="s">
        <v>325</v>
      </c>
      <c r="C9" s="447"/>
      <c r="D9" s="459" t="s">
        <v>325</v>
      </c>
      <c r="E9" s="457"/>
      <c r="F9" s="457"/>
      <c r="G9" s="457"/>
      <c r="H9" s="457"/>
      <c r="I9" s="458"/>
      <c r="J9" s="439"/>
      <c r="K9" s="440"/>
      <c r="L9" s="440"/>
      <c r="M9" s="441"/>
      <c r="W9" t="s">
        <v>13</v>
      </c>
    </row>
    <row r="10" spans="1:23" ht="17.100000000000001" customHeight="1" x14ac:dyDescent="0.45">
      <c r="A10" s="174" t="s">
        <v>14</v>
      </c>
      <c r="B10" s="446" t="s">
        <v>325</v>
      </c>
      <c r="C10" s="447"/>
      <c r="D10" s="460" t="s">
        <v>329</v>
      </c>
      <c r="E10" s="460"/>
      <c r="F10" s="461"/>
      <c r="G10" s="461"/>
      <c r="H10" s="461"/>
      <c r="I10" s="462"/>
      <c r="J10" s="442"/>
      <c r="K10" s="440"/>
      <c r="L10" s="440"/>
      <c r="M10" s="441"/>
      <c r="W10" t="s">
        <v>15</v>
      </c>
    </row>
    <row r="11" spans="1:23" ht="17.100000000000001" customHeight="1" x14ac:dyDescent="0.45">
      <c r="A11" s="174" t="s">
        <v>16</v>
      </c>
      <c r="B11" s="446" t="s">
        <v>325</v>
      </c>
      <c r="C11" s="447"/>
      <c r="D11" s="399"/>
      <c r="E11" s="400"/>
      <c r="F11" s="400"/>
      <c r="G11" s="400"/>
      <c r="H11" s="400"/>
      <c r="I11" s="401"/>
      <c r="J11" s="442"/>
      <c r="K11" s="440"/>
      <c r="L11" s="440"/>
      <c r="M11" s="441"/>
    </row>
    <row r="12" spans="1:23" ht="17.100000000000001" customHeight="1" x14ac:dyDescent="0.45">
      <c r="A12" s="174" t="s">
        <v>18</v>
      </c>
      <c r="B12" s="448" t="s">
        <v>325</v>
      </c>
      <c r="C12" s="449"/>
      <c r="D12" s="399"/>
      <c r="E12" s="400"/>
      <c r="F12" s="400"/>
      <c r="G12" s="400"/>
      <c r="H12" s="400"/>
      <c r="I12" s="401"/>
      <c r="J12" s="442"/>
      <c r="K12" s="440"/>
      <c r="L12" s="440"/>
      <c r="M12" s="441"/>
    </row>
    <row r="13" spans="1:23" ht="17.100000000000001" customHeight="1" x14ac:dyDescent="0.3">
      <c r="A13" s="174"/>
      <c r="B13" s="450"/>
      <c r="C13" s="451"/>
      <c r="D13" s="399"/>
      <c r="E13" s="400"/>
      <c r="F13" s="400"/>
      <c r="G13" s="400"/>
      <c r="H13" s="400"/>
      <c r="I13" s="401"/>
      <c r="J13" s="442"/>
      <c r="K13" s="440"/>
      <c r="L13" s="440"/>
      <c r="M13" s="441"/>
      <c r="W13" t="s">
        <v>20</v>
      </c>
    </row>
    <row r="14" spans="1:23" ht="17.100000000000001" customHeight="1" x14ac:dyDescent="0.4">
      <c r="A14" s="174" t="s">
        <v>21</v>
      </c>
      <c r="B14" s="482" t="s">
        <v>325</v>
      </c>
      <c r="C14" s="483"/>
      <c r="D14" s="399"/>
      <c r="E14" s="400"/>
      <c r="F14" s="400"/>
      <c r="G14" s="400"/>
      <c r="H14" s="400"/>
      <c r="I14" s="401"/>
      <c r="J14" s="442"/>
      <c r="K14" s="440"/>
      <c r="L14" s="440"/>
      <c r="M14" s="441"/>
      <c r="W14" t="s">
        <v>22</v>
      </c>
    </row>
    <row r="15" spans="1:23" ht="17.100000000000001" customHeight="1" thickBot="1" x14ac:dyDescent="0.45">
      <c r="A15" s="230" t="s">
        <v>23</v>
      </c>
      <c r="B15" s="402" t="s">
        <v>325</v>
      </c>
      <c r="C15" s="403"/>
      <c r="D15" s="404"/>
      <c r="E15" s="405"/>
      <c r="F15" s="405"/>
      <c r="G15" s="405"/>
      <c r="H15" s="405"/>
      <c r="I15" s="406"/>
      <c r="J15" s="443"/>
      <c r="K15" s="444"/>
      <c r="L15" s="444"/>
      <c r="M15" s="445"/>
      <c r="W15" t="s">
        <v>24</v>
      </c>
    </row>
    <row r="16" spans="1:23" ht="17.100000000000001" customHeight="1" thickBot="1" x14ac:dyDescent="0.35">
      <c r="A16" s="45"/>
      <c r="C16" s="129"/>
      <c r="D16" s="129"/>
      <c r="E16" s="122"/>
      <c r="F16" s="26"/>
      <c r="G16" s="84"/>
      <c r="H16" s="139"/>
      <c r="I16" s="139"/>
      <c r="J16" s="140"/>
      <c r="K16" s="27"/>
      <c r="L16" s="28"/>
      <c r="M16" s="175"/>
      <c r="N16" s="37"/>
    </row>
    <row r="17" spans="1:14" ht="17.100000000000001" customHeight="1" x14ac:dyDescent="0.3">
      <c r="A17" s="419" t="s">
        <v>316</v>
      </c>
      <c r="B17" s="266" t="s">
        <v>26</v>
      </c>
      <c r="C17" s="183" t="s">
        <v>27</v>
      </c>
      <c r="D17" s="407" t="s">
        <v>313</v>
      </c>
      <c r="E17" s="407"/>
      <c r="F17" s="407"/>
      <c r="G17" s="407"/>
      <c r="H17" s="407"/>
      <c r="I17" s="407"/>
      <c r="J17" s="407"/>
      <c r="K17" s="183" t="s">
        <v>31</v>
      </c>
      <c r="L17" s="183" t="s">
        <v>33</v>
      </c>
      <c r="M17" s="184" t="s">
        <v>34</v>
      </c>
      <c r="N17" s="37"/>
    </row>
    <row r="18" spans="1:14" ht="17.100000000000001" customHeight="1" x14ac:dyDescent="0.3">
      <c r="A18" s="420"/>
      <c r="B18" s="267" t="s">
        <v>417</v>
      </c>
      <c r="C18" s="198" t="s">
        <v>317</v>
      </c>
      <c r="D18" s="408" t="s">
        <v>314</v>
      </c>
      <c r="E18" s="409"/>
      <c r="F18" s="409"/>
      <c r="G18" s="409"/>
      <c r="H18" s="409"/>
      <c r="I18" s="409"/>
      <c r="J18" s="410"/>
      <c r="K18" s="191"/>
      <c r="L18" s="187">
        <v>486</v>
      </c>
      <c r="M18" s="204">
        <f>IFERROR(K18*L18,"")</f>
        <v>0</v>
      </c>
      <c r="N18" s="37"/>
    </row>
    <row r="19" spans="1:14" ht="17.100000000000001" customHeight="1" thickBot="1" x14ac:dyDescent="0.35">
      <c r="A19" s="421"/>
      <c r="B19" s="268" t="s">
        <v>418</v>
      </c>
      <c r="C19" s="250" t="s">
        <v>318</v>
      </c>
      <c r="D19" s="411" t="s">
        <v>315</v>
      </c>
      <c r="E19" s="412"/>
      <c r="F19" s="412"/>
      <c r="G19" s="412"/>
      <c r="H19" s="412"/>
      <c r="I19" s="412"/>
      <c r="J19" s="413"/>
      <c r="K19" s="251"/>
      <c r="L19" s="222">
        <v>486</v>
      </c>
      <c r="M19" s="252">
        <f>IFERROR(K19*L19,"")</f>
        <v>0</v>
      </c>
      <c r="N19" s="37"/>
    </row>
    <row r="20" spans="1:14" s="10" customFormat="1" ht="17.100000000000001" customHeight="1" thickBot="1" x14ac:dyDescent="0.35">
      <c r="A20" s="229" t="s">
        <v>237</v>
      </c>
      <c r="B20" s="271" t="s">
        <v>26</v>
      </c>
      <c r="C20" s="93" t="s">
        <v>27</v>
      </c>
      <c r="D20" s="93" t="s">
        <v>234</v>
      </c>
      <c r="E20" s="93" t="s">
        <v>31</v>
      </c>
      <c r="F20" s="93" t="s">
        <v>27</v>
      </c>
      <c r="G20" s="93" t="s">
        <v>235</v>
      </c>
      <c r="H20" s="93" t="s">
        <v>31</v>
      </c>
      <c r="I20" s="93" t="s">
        <v>27</v>
      </c>
      <c r="J20" s="93" t="s">
        <v>236</v>
      </c>
      <c r="K20" s="93" t="s">
        <v>31</v>
      </c>
      <c r="L20" s="93" t="s">
        <v>33</v>
      </c>
      <c r="M20" s="94" t="s">
        <v>34</v>
      </c>
    </row>
    <row r="21" spans="1:14" s="10" customFormat="1" ht="17.100000000000001" customHeight="1" thickBot="1" x14ac:dyDescent="0.35">
      <c r="A21" s="422"/>
      <c r="B21" s="276" t="s">
        <v>343</v>
      </c>
      <c r="C21" s="243" t="s">
        <v>258</v>
      </c>
      <c r="D21" s="162" t="s">
        <v>201</v>
      </c>
      <c r="E21" s="244"/>
      <c r="F21" s="243" t="s">
        <v>262</v>
      </c>
      <c r="G21" s="245" t="s">
        <v>200</v>
      </c>
      <c r="H21" s="244"/>
      <c r="I21" s="243" t="s">
        <v>266</v>
      </c>
      <c r="J21" s="167" t="s">
        <v>186</v>
      </c>
      <c r="K21" s="248"/>
      <c r="L21" s="249">
        <v>13.5</v>
      </c>
      <c r="M21" s="233">
        <f>IFERROR(SUM(E21,H21,K21)*L21,"")</f>
        <v>0</v>
      </c>
    </row>
    <row r="22" spans="1:14" s="10" customFormat="1" ht="17.100000000000001" customHeight="1" thickBot="1" x14ac:dyDescent="0.35">
      <c r="A22" s="423"/>
      <c r="B22" s="275" t="s">
        <v>344</v>
      </c>
      <c r="C22" s="180" t="s">
        <v>259</v>
      </c>
      <c r="D22" s="120" t="s">
        <v>201</v>
      </c>
      <c r="E22" s="189"/>
      <c r="F22" s="180" t="s">
        <v>263</v>
      </c>
      <c r="G22" s="205" t="s">
        <v>200</v>
      </c>
      <c r="H22" s="189"/>
      <c r="I22" s="80" t="s">
        <v>267</v>
      </c>
      <c r="J22" s="81" t="s">
        <v>186</v>
      </c>
      <c r="K22" s="191"/>
      <c r="L22" s="186">
        <v>13.5</v>
      </c>
      <c r="M22" s="233">
        <f t="shared" ref="M22:M27" si="0">IFERROR(SUM(E22,H22,K22)*L22,"")</f>
        <v>0</v>
      </c>
    </row>
    <row r="23" spans="1:14" s="10" customFormat="1" ht="17.100000000000001" customHeight="1" thickBot="1" x14ac:dyDescent="0.35">
      <c r="A23" s="423"/>
      <c r="B23" s="262" t="s">
        <v>345</v>
      </c>
      <c r="C23" s="240" t="s">
        <v>260</v>
      </c>
      <c r="D23" s="133" t="s">
        <v>201</v>
      </c>
      <c r="E23" s="292"/>
      <c r="F23" s="240" t="s">
        <v>264</v>
      </c>
      <c r="G23" s="239" t="s">
        <v>430</v>
      </c>
      <c r="H23" s="497"/>
      <c r="I23" s="240" t="s">
        <v>268</v>
      </c>
      <c r="J23" s="105" t="s">
        <v>186</v>
      </c>
      <c r="K23" s="281"/>
      <c r="L23" s="247">
        <v>13.5</v>
      </c>
      <c r="M23" s="233">
        <f t="shared" si="0"/>
        <v>0</v>
      </c>
    </row>
    <row r="24" spans="1:14" s="10" customFormat="1" ht="17.100000000000001" customHeight="1" thickBot="1" x14ac:dyDescent="0.35">
      <c r="A24" s="423"/>
      <c r="B24" s="262" t="s">
        <v>362</v>
      </c>
      <c r="C24" s="240" t="s">
        <v>363</v>
      </c>
      <c r="D24" s="133" t="s">
        <v>201</v>
      </c>
      <c r="E24" s="189"/>
      <c r="F24" s="180" t="s">
        <v>364</v>
      </c>
      <c r="G24" s="144" t="s">
        <v>200</v>
      </c>
      <c r="H24" s="238"/>
      <c r="I24" s="240" t="s">
        <v>367</v>
      </c>
      <c r="J24" s="105" t="s">
        <v>186</v>
      </c>
      <c r="K24" s="281"/>
      <c r="L24" s="247">
        <v>13.5</v>
      </c>
      <c r="M24" s="233">
        <f t="shared" si="0"/>
        <v>0</v>
      </c>
    </row>
    <row r="25" spans="1:14" s="10" customFormat="1" ht="17.100000000000001" customHeight="1" x14ac:dyDescent="0.3">
      <c r="A25" s="423"/>
      <c r="B25" s="314" t="s">
        <v>369</v>
      </c>
      <c r="C25" s="240" t="s">
        <v>365</v>
      </c>
      <c r="D25" s="179" t="s">
        <v>201</v>
      </c>
      <c r="E25" s="292"/>
      <c r="F25" s="240" t="s">
        <v>366</v>
      </c>
      <c r="G25" s="288" t="s">
        <v>200</v>
      </c>
      <c r="H25" s="292"/>
      <c r="I25" s="240" t="s">
        <v>368</v>
      </c>
      <c r="J25" s="105" t="s">
        <v>186</v>
      </c>
      <c r="K25" s="292"/>
      <c r="L25" s="315">
        <v>13.5</v>
      </c>
      <c r="M25" s="294">
        <f t="shared" si="0"/>
        <v>0</v>
      </c>
    </row>
    <row r="26" spans="1:14" s="10" customFormat="1" ht="17.100000000000001" customHeight="1" x14ac:dyDescent="0.3">
      <c r="A26" s="424"/>
      <c r="B26" s="265" t="s">
        <v>358</v>
      </c>
      <c r="C26" s="208" t="s">
        <v>261</v>
      </c>
      <c r="D26" s="136" t="s">
        <v>201</v>
      </c>
      <c r="E26" s="19"/>
      <c r="F26" s="208" t="s">
        <v>265</v>
      </c>
      <c r="G26" s="144" t="s">
        <v>200</v>
      </c>
      <c r="H26" s="19"/>
      <c r="I26" s="208" t="s">
        <v>340</v>
      </c>
      <c r="J26" s="81" t="s">
        <v>186</v>
      </c>
      <c r="K26" s="19"/>
      <c r="L26" s="319">
        <v>15.5</v>
      </c>
      <c r="M26" s="320">
        <f t="shared" si="0"/>
        <v>0</v>
      </c>
    </row>
    <row r="27" spans="1:14" s="10" customFormat="1" ht="17.100000000000001" customHeight="1" thickBot="1" x14ac:dyDescent="0.35">
      <c r="A27" s="309"/>
      <c r="B27" s="265" t="s">
        <v>429</v>
      </c>
      <c r="C27" s="208" t="s">
        <v>420</v>
      </c>
      <c r="D27" s="136" t="s">
        <v>201</v>
      </c>
      <c r="E27" s="19"/>
      <c r="F27" s="208" t="s">
        <v>421</v>
      </c>
      <c r="G27" s="144" t="s">
        <v>200</v>
      </c>
      <c r="H27" s="19"/>
      <c r="I27" s="208" t="s">
        <v>422</v>
      </c>
      <c r="J27" s="81" t="s">
        <v>186</v>
      </c>
      <c r="K27" s="19"/>
      <c r="L27" s="319">
        <v>15.5</v>
      </c>
      <c r="M27" s="320">
        <f t="shared" si="0"/>
        <v>0</v>
      </c>
    </row>
    <row r="28" spans="1:14" s="10" customFormat="1" ht="17.100000000000001" customHeight="1" thickBot="1" x14ac:dyDescent="0.35">
      <c r="A28" s="258" t="s">
        <v>238</v>
      </c>
      <c r="B28" s="316" t="s">
        <v>26</v>
      </c>
      <c r="C28" s="317" t="s">
        <v>27</v>
      </c>
      <c r="D28" s="317" t="s">
        <v>234</v>
      </c>
      <c r="E28" s="317" t="s">
        <v>31</v>
      </c>
      <c r="F28" s="317" t="s">
        <v>27</v>
      </c>
      <c r="G28" s="317" t="s">
        <v>235</v>
      </c>
      <c r="H28" s="317" t="s">
        <v>31</v>
      </c>
      <c r="I28" s="317" t="s">
        <v>27</v>
      </c>
      <c r="J28" s="317" t="s">
        <v>325</v>
      </c>
      <c r="K28" s="317" t="s">
        <v>31</v>
      </c>
      <c r="L28" s="317" t="s">
        <v>33</v>
      </c>
      <c r="M28" s="318" t="s">
        <v>34</v>
      </c>
    </row>
    <row r="29" spans="1:14" s="10" customFormat="1" ht="17.100000000000001" customHeight="1" thickBot="1" x14ac:dyDescent="0.35">
      <c r="A29" s="425"/>
      <c r="B29" s="263" t="s">
        <v>346</v>
      </c>
      <c r="C29" s="243" t="s">
        <v>269</v>
      </c>
      <c r="D29" s="231" t="s">
        <v>201</v>
      </c>
      <c r="E29" s="244"/>
      <c r="F29" s="243" t="s">
        <v>273</v>
      </c>
      <c r="G29" s="245" t="s">
        <v>200</v>
      </c>
      <c r="H29" s="244"/>
      <c r="I29" s="243" t="s">
        <v>350</v>
      </c>
      <c r="J29" s="167" t="s">
        <v>186</v>
      </c>
      <c r="K29" s="282"/>
      <c r="L29" s="232">
        <v>13.5</v>
      </c>
      <c r="M29" s="233">
        <f>IFERROR(SUM(E29,H29)*L29,"")</f>
        <v>0</v>
      </c>
    </row>
    <row r="30" spans="1:14" s="10" customFormat="1" ht="17.100000000000001" customHeight="1" thickBot="1" x14ac:dyDescent="0.35">
      <c r="A30" s="424"/>
      <c r="B30" s="264" t="s">
        <v>359</v>
      </c>
      <c r="C30" s="180" t="s">
        <v>270</v>
      </c>
      <c r="D30" s="136" t="s">
        <v>201</v>
      </c>
      <c r="E30" s="189"/>
      <c r="F30" s="180" t="s">
        <v>274</v>
      </c>
      <c r="G30" s="144" t="s">
        <v>200</v>
      </c>
      <c r="H30" s="189"/>
      <c r="I30" s="180" t="s">
        <v>351</v>
      </c>
      <c r="J30" s="81" t="s">
        <v>431</v>
      </c>
      <c r="K30" s="242"/>
      <c r="L30" s="220">
        <v>13.5</v>
      </c>
      <c r="M30" s="233">
        <f t="shared" ref="M30:M31" si="1">IFERROR(SUM(E30,H30)*L30,"")</f>
        <v>0</v>
      </c>
    </row>
    <row r="31" spans="1:14" s="10" customFormat="1" ht="17.100000000000001" customHeight="1" x14ac:dyDescent="0.3">
      <c r="A31" s="424"/>
      <c r="B31" s="273" t="s">
        <v>360</v>
      </c>
      <c r="C31" s="180" t="s">
        <v>271</v>
      </c>
      <c r="D31" s="136" t="s">
        <v>201</v>
      </c>
      <c r="E31" s="19"/>
      <c r="F31" s="136" t="s">
        <v>275</v>
      </c>
      <c r="G31" s="208" t="s">
        <v>200</v>
      </c>
      <c r="H31" s="190"/>
      <c r="I31" s="136" t="s">
        <v>428</v>
      </c>
      <c r="J31" s="81" t="s">
        <v>186</v>
      </c>
      <c r="K31" s="189"/>
      <c r="L31" s="220">
        <v>13.5</v>
      </c>
      <c r="M31" s="233">
        <f t="shared" si="1"/>
        <v>0</v>
      </c>
    </row>
    <row r="32" spans="1:14" s="10" customFormat="1" ht="17.100000000000001" customHeight="1" thickBot="1" x14ac:dyDescent="0.35">
      <c r="A32" s="424"/>
      <c r="B32" s="273" t="s">
        <v>347</v>
      </c>
      <c r="C32" s="181" t="s">
        <v>272</v>
      </c>
      <c r="D32" s="181" t="s">
        <v>201</v>
      </c>
      <c r="E32" s="190"/>
      <c r="F32" s="181" t="s">
        <v>276</v>
      </c>
      <c r="G32" s="313" t="s">
        <v>200</v>
      </c>
      <c r="H32" s="190"/>
      <c r="I32" s="180" t="s">
        <v>427</v>
      </c>
      <c r="J32" s="81" t="s">
        <v>186</v>
      </c>
      <c r="K32" s="195"/>
      <c r="L32" s="220">
        <v>13.5</v>
      </c>
      <c r="M32" s="209">
        <f>IFERROR(SUM(E32,H32)*L32,"")</f>
        <v>0</v>
      </c>
    </row>
    <row r="33" spans="1:13" s="10" customFormat="1" ht="17.100000000000001" customHeight="1" thickBot="1" x14ac:dyDescent="0.35">
      <c r="A33" s="424"/>
      <c r="B33" s="300" t="s">
        <v>371</v>
      </c>
      <c r="C33" s="286" t="s">
        <v>338</v>
      </c>
      <c r="D33" s="179" t="s">
        <v>201</v>
      </c>
      <c r="E33" s="280"/>
      <c r="F33" s="286" t="s">
        <v>339</v>
      </c>
      <c r="G33" s="286" t="s">
        <v>200</v>
      </c>
      <c r="H33" s="287"/>
      <c r="I33" s="286" t="s">
        <v>341</v>
      </c>
      <c r="J33" s="105" t="s">
        <v>186</v>
      </c>
      <c r="K33" s="301"/>
      <c r="L33" s="289">
        <v>15.5</v>
      </c>
      <c r="M33" s="210">
        <f>IFERROR(SUM(E33,H33,K33)*L33,"")</f>
        <v>0</v>
      </c>
    </row>
    <row r="34" spans="1:13" s="10" customFormat="1" ht="17.100000000000001" customHeight="1" x14ac:dyDescent="0.3">
      <c r="A34" s="326" t="s">
        <v>239</v>
      </c>
      <c r="B34" s="523" t="s">
        <v>26</v>
      </c>
      <c r="C34" s="93" t="s">
        <v>27</v>
      </c>
      <c r="D34" s="93" t="s">
        <v>234</v>
      </c>
      <c r="E34" s="93" t="s">
        <v>31</v>
      </c>
      <c r="F34" s="93" t="s">
        <v>27</v>
      </c>
      <c r="G34" s="93" t="s">
        <v>235</v>
      </c>
      <c r="H34" s="93" t="s">
        <v>31</v>
      </c>
      <c r="I34" s="93" t="s">
        <v>27</v>
      </c>
      <c r="J34" s="93" t="s">
        <v>325</v>
      </c>
      <c r="K34" s="93" t="s">
        <v>31</v>
      </c>
      <c r="L34" s="93" t="s">
        <v>33</v>
      </c>
      <c r="M34" s="94" t="s">
        <v>34</v>
      </c>
    </row>
    <row r="35" spans="1:13" s="10" customFormat="1" ht="17.100000000000001" customHeight="1" x14ac:dyDescent="0.3">
      <c r="A35" s="528"/>
      <c r="B35" s="529" t="s">
        <v>425</v>
      </c>
      <c r="C35" s="208" t="s">
        <v>423</v>
      </c>
      <c r="D35" s="136" t="s">
        <v>201</v>
      </c>
      <c r="E35" s="189"/>
      <c r="F35" s="208" t="s">
        <v>424</v>
      </c>
      <c r="G35" s="144" t="s">
        <v>200</v>
      </c>
      <c r="H35" s="189"/>
      <c r="I35" s="208" t="s">
        <v>223</v>
      </c>
      <c r="J35" s="81" t="s">
        <v>325</v>
      </c>
      <c r="K35" s="530"/>
      <c r="L35" s="530"/>
      <c r="M35" s="530"/>
    </row>
    <row r="36" spans="1:13" s="10" customFormat="1" ht="17.100000000000001" customHeight="1" x14ac:dyDescent="0.3">
      <c r="A36" s="426"/>
      <c r="B36" s="302" t="s">
        <v>348</v>
      </c>
      <c r="C36" s="321" t="s">
        <v>277</v>
      </c>
      <c r="D36" s="322" t="s">
        <v>201</v>
      </c>
      <c r="E36" s="322"/>
      <c r="F36" s="227" t="s">
        <v>280</v>
      </c>
      <c r="G36" s="205" t="s">
        <v>200</v>
      </c>
      <c r="H36" s="188"/>
      <c r="I36" s="227" t="s">
        <v>352</v>
      </c>
      <c r="J36" s="206" t="s">
        <v>186</v>
      </c>
      <c r="K36" s="298"/>
      <c r="L36" s="187">
        <v>14.5</v>
      </c>
      <c r="M36" s="207">
        <f>IFERROR(SUM(E36,H36,K36)*L36,"")</f>
        <v>0</v>
      </c>
    </row>
    <row r="37" spans="1:13" s="10" customFormat="1" ht="17.100000000000001" customHeight="1" x14ac:dyDescent="0.3">
      <c r="A37" s="426"/>
      <c r="B37" s="260" t="s">
        <v>349</v>
      </c>
      <c r="C37" s="208" t="s">
        <v>278</v>
      </c>
      <c r="D37" s="136" t="s">
        <v>201</v>
      </c>
      <c r="E37" s="189"/>
      <c r="F37" s="208" t="s">
        <v>281</v>
      </c>
      <c r="G37" s="144" t="s">
        <v>200</v>
      </c>
      <c r="H37" s="189"/>
      <c r="I37" s="144" t="s">
        <v>223</v>
      </c>
      <c r="J37" s="81" t="s">
        <v>325</v>
      </c>
      <c r="K37" s="182"/>
      <c r="L37" s="220">
        <v>14.5</v>
      </c>
      <c r="M37" s="209">
        <f t="shared" ref="M37:M38" si="2">IFERROR(SUM(E37,H37,K37)*L37,"")</f>
        <v>0</v>
      </c>
    </row>
    <row r="38" spans="1:13" s="10" customFormat="1" ht="17.100000000000001" customHeight="1" thickBot="1" x14ac:dyDescent="0.35">
      <c r="A38" s="427"/>
      <c r="B38" s="272" t="s">
        <v>370</v>
      </c>
      <c r="C38" s="224" t="s">
        <v>279</v>
      </c>
      <c r="D38" s="197" t="s">
        <v>431</v>
      </c>
      <c r="E38" s="503"/>
      <c r="F38" s="224" t="s">
        <v>342</v>
      </c>
      <c r="G38" s="224" t="s">
        <v>200</v>
      </c>
      <c r="H38" s="176"/>
      <c r="I38" s="211" t="s">
        <v>223</v>
      </c>
      <c r="J38" s="102" t="s">
        <v>325</v>
      </c>
      <c r="K38" s="283"/>
      <c r="L38" s="246">
        <v>15.5</v>
      </c>
      <c r="M38" s="209">
        <f t="shared" si="2"/>
        <v>0</v>
      </c>
    </row>
    <row r="39" spans="1:13" s="10" customFormat="1" ht="17.100000000000001" customHeight="1" thickBot="1" x14ac:dyDescent="0.35">
      <c r="A39" s="253" t="s">
        <v>240</v>
      </c>
      <c r="B39" s="269" t="s">
        <v>26</v>
      </c>
      <c r="C39" s="199" t="s">
        <v>27</v>
      </c>
      <c r="D39" s="199" t="s">
        <v>234</v>
      </c>
      <c r="E39" s="199" t="s">
        <v>31</v>
      </c>
      <c r="F39" s="199" t="s">
        <v>27</v>
      </c>
      <c r="G39" s="199" t="s">
        <v>235</v>
      </c>
      <c r="H39" s="199" t="s">
        <v>31</v>
      </c>
      <c r="I39" s="199" t="s">
        <v>27</v>
      </c>
      <c r="J39" s="199" t="s">
        <v>325</v>
      </c>
      <c r="K39" s="199" t="s">
        <v>31</v>
      </c>
      <c r="L39" s="199" t="s">
        <v>33</v>
      </c>
      <c r="M39" s="171" t="s">
        <v>34</v>
      </c>
    </row>
    <row r="40" spans="1:13" s="10" customFormat="1" ht="17.100000000000001" customHeight="1" x14ac:dyDescent="0.3">
      <c r="A40" s="525" t="s">
        <v>480</v>
      </c>
      <c r="B40" s="526" t="s">
        <v>481</v>
      </c>
      <c r="C40" s="527" t="s">
        <v>420</v>
      </c>
      <c r="D40" s="120" t="s">
        <v>201</v>
      </c>
      <c r="E40" s="188"/>
      <c r="F40" s="527" t="s">
        <v>421</v>
      </c>
      <c r="G40" s="524" t="s">
        <v>200</v>
      </c>
      <c r="H40" s="188"/>
      <c r="I40" s="527" t="s">
        <v>223</v>
      </c>
      <c r="J40" s="527"/>
      <c r="K40" s="322"/>
      <c r="L40" s="187">
        <v>16.5</v>
      </c>
      <c r="M40" s="207">
        <f>IFERROR(SUM(E40,H40)*L40,"")</f>
        <v>0</v>
      </c>
    </row>
    <row r="41" spans="1:13" s="10" customFormat="1" ht="17.100000000000001" customHeight="1" x14ac:dyDescent="0.3">
      <c r="A41" s="254" t="s">
        <v>353</v>
      </c>
      <c r="B41" s="215" t="s">
        <v>398</v>
      </c>
      <c r="C41" s="227" t="s">
        <v>207</v>
      </c>
      <c r="D41" s="120" t="s">
        <v>431</v>
      </c>
      <c r="E41" s="322"/>
      <c r="F41" s="228" t="s">
        <v>208</v>
      </c>
      <c r="G41" s="205" t="s">
        <v>200</v>
      </c>
      <c r="H41" s="188"/>
      <c r="I41" s="205" t="s">
        <v>223</v>
      </c>
      <c r="J41" s="206" t="s">
        <v>325</v>
      </c>
      <c r="K41" s="237"/>
      <c r="L41" s="187">
        <v>13.5</v>
      </c>
      <c r="M41" s="207">
        <f>IFERROR(SUM(E41,H41)*L41,"")</f>
        <v>0</v>
      </c>
    </row>
    <row r="42" spans="1:13" s="10" customFormat="1" ht="17.100000000000001" customHeight="1" x14ac:dyDescent="0.3">
      <c r="A42" s="255" t="s">
        <v>354</v>
      </c>
      <c r="B42" s="215" t="s">
        <v>356</v>
      </c>
      <c r="C42" s="136" t="s">
        <v>282</v>
      </c>
      <c r="D42" s="120" t="s">
        <v>201</v>
      </c>
      <c r="E42" s="189"/>
      <c r="F42" s="136" t="s">
        <v>284</v>
      </c>
      <c r="G42" s="205" t="s">
        <v>200</v>
      </c>
      <c r="H42" s="189"/>
      <c r="I42" s="205" t="s">
        <v>223</v>
      </c>
      <c r="J42" s="81" t="s">
        <v>325</v>
      </c>
      <c r="K42" s="182"/>
      <c r="L42" s="220">
        <v>13.5</v>
      </c>
      <c r="M42" s="209">
        <f>IFERROR(SUM(E42,H42)*L42,"")</f>
        <v>0</v>
      </c>
    </row>
    <row r="43" spans="1:13" s="10" customFormat="1" ht="17.100000000000001" customHeight="1" thickBot="1" x14ac:dyDescent="0.35">
      <c r="A43" s="500" t="s">
        <v>355</v>
      </c>
      <c r="B43" s="509" t="s">
        <v>361</v>
      </c>
      <c r="C43" s="179" t="s">
        <v>283</v>
      </c>
      <c r="D43" s="179" t="s">
        <v>201</v>
      </c>
      <c r="E43" s="292"/>
      <c r="F43" s="179" t="s">
        <v>285</v>
      </c>
      <c r="G43" s="288" t="s">
        <v>200</v>
      </c>
      <c r="H43" s="292"/>
      <c r="I43" s="288" t="s">
        <v>223</v>
      </c>
      <c r="J43" s="105" t="s">
        <v>325</v>
      </c>
      <c r="K43" s="185"/>
      <c r="L43" s="508">
        <v>14.5</v>
      </c>
      <c r="M43" s="212">
        <f>IFERROR(SUM(E43,H43)*L43,"")</f>
        <v>0</v>
      </c>
    </row>
    <row r="44" spans="1:13" s="10" customFormat="1" ht="17.100000000000001" customHeight="1" thickBot="1" x14ac:dyDescent="0.35">
      <c r="A44" s="500" t="s">
        <v>355</v>
      </c>
      <c r="B44" s="531" t="s">
        <v>435</v>
      </c>
      <c r="C44" s="136" t="s">
        <v>436</v>
      </c>
      <c r="D44" s="179" t="s">
        <v>201</v>
      </c>
      <c r="E44" s="189"/>
      <c r="F44" s="136" t="s">
        <v>437</v>
      </c>
      <c r="G44" s="288" t="s">
        <v>200</v>
      </c>
      <c r="H44" s="189"/>
      <c r="I44" s="288" t="s">
        <v>223</v>
      </c>
      <c r="J44" s="81"/>
      <c r="K44" s="511"/>
      <c r="L44" s="220">
        <v>16.5</v>
      </c>
      <c r="M44" s="212">
        <f t="shared" ref="M44:M52" si="3">IFERROR(SUM(E44,H44)*L44,"")</f>
        <v>0</v>
      </c>
    </row>
    <row r="45" spans="1:13" s="10" customFormat="1" ht="15" customHeight="1" thickBot="1" x14ac:dyDescent="0.35">
      <c r="A45" s="500" t="s">
        <v>355</v>
      </c>
      <c r="B45" s="531" t="s">
        <v>438</v>
      </c>
      <c r="C45" s="136" t="s">
        <v>439</v>
      </c>
      <c r="D45" s="179" t="s">
        <v>201</v>
      </c>
      <c r="E45" s="189"/>
      <c r="F45" s="136" t="s">
        <v>440</v>
      </c>
      <c r="G45" s="288" t="s">
        <v>200</v>
      </c>
      <c r="H45" s="189"/>
      <c r="I45" s="144" t="s">
        <v>441</v>
      </c>
      <c r="J45" s="105" t="s">
        <v>186</v>
      </c>
      <c r="K45" s="512"/>
      <c r="L45" s="220">
        <v>16.5</v>
      </c>
      <c r="M45" s="212">
        <f t="shared" si="3"/>
        <v>0</v>
      </c>
    </row>
    <row r="46" spans="1:13" s="10" customFormat="1" ht="15" customHeight="1" thickBot="1" x14ac:dyDescent="0.35">
      <c r="A46" s="500" t="s">
        <v>442</v>
      </c>
      <c r="B46" s="532" t="s">
        <v>443</v>
      </c>
      <c r="C46" s="179" t="s">
        <v>444</v>
      </c>
      <c r="D46" s="179" t="s">
        <v>201</v>
      </c>
      <c r="E46" s="292"/>
      <c r="F46" s="179" t="s">
        <v>445</v>
      </c>
      <c r="G46" s="288" t="s">
        <v>200</v>
      </c>
      <c r="H46" s="292"/>
      <c r="I46" s="288" t="s">
        <v>223</v>
      </c>
      <c r="J46" s="105"/>
      <c r="K46" s="512"/>
      <c r="L46" s="508">
        <v>16.5</v>
      </c>
      <c r="M46" s="212">
        <f t="shared" si="3"/>
        <v>0</v>
      </c>
    </row>
    <row r="47" spans="1:13" s="10" customFormat="1" ht="17.100000000000001" customHeight="1" thickBot="1" x14ac:dyDescent="0.35">
      <c r="A47" s="500" t="s">
        <v>442</v>
      </c>
      <c r="B47" s="531" t="s">
        <v>451</v>
      </c>
      <c r="C47" s="136" t="s">
        <v>452</v>
      </c>
      <c r="D47" s="179" t="s">
        <v>201</v>
      </c>
      <c r="E47" s="189"/>
      <c r="F47" s="179" t="s">
        <v>445</v>
      </c>
      <c r="G47" s="136" t="s">
        <v>458</v>
      </c>
      <c r="H47" s="189"/>
      <c r="I47" s="136" t="s">
        <v>465</v>
      </c>
      <c r="J47" s="105" t="s">
        <v>186</v>
      </c>
      <c r="K47" s="182"/>
      <c r="L47" s="220">
        <v>14.5</v>
      </c>
      <c r="M47" s="212">
        <f t="shared" si="3"/>
        <v>0</v>
      </c>
    </row>
    <row r="48" spans="1:13" s="10" customFormat="1" ht="17.100000000000001" customHeight="1" thickBot="1" x14ac:dyDescent="0.35">
      <c r="A48" s="533" t="s">
        <v>466</v>
      </c>
      <c r="B48" s="502" t="s">
        <v>446</v>
      </c>
      <c r="C48" s="136" t="s">
        <v>453</v>
      </c>
      <c r="D48" s="179" t="s">
        <v>201</v>
      </c>
      <c r="E48" s="189"/>
      <c r="F48" s="179" t="s">
        <v>445</v>
      </c>
      <c r="G48" s="136" t="s">
        <v>459</v>
      </c>
      <c r="H48" s="189"/>
      <c r="I48" s="288" t="s">
        <v>223</v>
      </c>
      <c r="J48" s="81"/>
      <c r="K48" s="182"/>
      <c r="L48" s="220">
        <v>16.5</v>
      </c>
      <c r="M48" s="212">
        <f t="shared" si="3"/>
        <v>0</v>
      </c>
    </row>
    <row r="49" spans="1:13" s="10" customFormat="1" ht="17.100000000000001" customHeight="1" thickBot="1" x14ac:dyDescent="0.35">
      <c r="A49" s="533" t="s">
        <v>466</v>
      </c>
      <c r="B49" s="502" t="s">
        <v>447</v>
      </c>
      <c r="C49" s="136" t="s">
        <v>454</v>
      </c>
      <c r="D49" s="179" t="s">
        <v>201</v>
      </c>
      <c r="E49" s="189"/>
      <c r="F49" s="179" t="s">
        <v>445</v>
      </c>
      <c r="G49" s="136" t="s">
        <v>460</v>
      </c>
      <c r="H49" s="189"/>
      <c r="I49" s="288" t="s">
        <v>223</v>
      </c>
      <c r="J49" s="81"/>
      <c r="K49" s="182"/>
      <c r="L49" s="220">
        <v>16.5</v>
      </c>
      <c r="M49" s="212">
        <f t="shared" si="3"/>
        <v>0</v>
      </c>
    </row>
    <row r="50" spans="1:13" s="10" customFormat="1" ht="17.100000000000001" customHeight="1" thickBot="1" x14ac:dyDescent="0.35">
      <c r="A50" s="533" t="s">
        <v>466</v>
      </c>
      <c r="B50" s="502" t="s">
        <v>448</v>
      </c>
      <c r="C50" s="136" t="s">
        <v>455</v>
      </c>
      <c r="D50" s="179" t="s">
        <v>201</v>
      </c>
      <c r="E50" s="189"/>
      <c r="F50" s="179" t="s">
        <v>445</v>
      </c>
      <c r="G50" s="136" t="s">
        <v>461</v>
      </c>
      <c r="H50" s="189"/>
      <c r="I50" s="288" t="s">
        <v>223</v>
      </c>
      <c r="J50" s="81"/>
      <c r="K50" s="182"/>
      <c r="L50" s="220">
        <v>14.5</v>
      </c>
      <c r="M50" s="212">
        <f t="shared" si="3"/>
        <v>0</v>
      </c>
    </row>
    <row r="51" spans="1:13" s="10" customFormat="1" ht="17.100000000000001" customHeight="1" thickBot="1" x14ac:dyDescent="0.35">
      <c r="A51" s="533" t="s">
        <v>466</v>
      </c>
      <c r="B51" s="502" t="s">
        <v>449</v>
      </c>
      <c r="C51" s="136" t="s">
        <v>456</v>
      </c>
      <c r="D51" s="179" t="s">
        <v>201</v>
      </c>
      <c r="E51" s="189"/>
      <c r="F51" s="179" t="s">
        <v>445</v>
      </c>
      <c r="G51" s="136" t="s">
        <v>462</v>
      </c>
      <c r="H51" s="189"/>
      <c r="I51" s="136" t="s">
        <v>464</v>
      </c>
      <c r="J51" s="105" t="s">
        <v>186</v>
      </c>
      <c r="K51" s="182"/>
      <c r="L51" s="220">
        <v>16.5</v>
      </c>
      <c r="M51" s="212">
        <f t="shared" si="3"/>
        <v>0</v>
      </c>
    </row>
    <row r="52" spans="1:13" s="10" customFormat="1" ht="17.100000000000001" customHeight="1" thickBot="1" x14ac:dyDescent="0.35">
      <c r="A52" s="533" t="s">
        <v>466</v>
      </c>
      <c r="B52" s="510" t="s">
        <v>450</v>
      </c>
      <c r="C52" s="179" t="s">
        <v>457</v>
      </c>
      <c r="D52" s="179" t="s">
        <v>201</v>
      </c>
      <c r="E52" s="292"/>
      <c r="F52" s="179" t="s">
        <v>445</v>
      </c>
      <c r="G52" s="179" t="s">
        <v>463</v>
      </c>
      <c r="H52" s="292"/>
      <c r="I52" s="288" t="s">
        <v>223</v>
      </c>
      <c r="J52" s="105"/>
      <c r="K52" s="514"/>
      <c r="L52" s="508">
        <v>14.5</v>
      </c>
      <c r="M52" s="212">
        <f t="shared" si="3"/>
        <v>0</v>
      </c>
    </row>
    <row r="53" spans="1:13" ht="17.100000000000001" customHeight="1" thickBot="1" x14ac:dyDescent="0.35">
      <c r="A53" s="519" t="s">
        <v>467</v>
      </c>
      <c r="B53" s="261" t="s">
        <v>26</v>
      </c>
      <c r="C53" s="199" t="s">
        <v>27</v>
      </c>
      <c r="D53" s="199" t="s">
        <v>234</v>
      </c>
      <c r="E53" s="199" t="s">
        <v>31</v>
      </c>
      <c r="F53" s="199" t="s">
        <v>27</v>
      </c>
      <c r="G53" s="199" t="s">
        <v>235</v>
      </c>
      <c r="H53" s="199" t="s">
        <v>31</v>
      </c>
      <c r="I53" s="199" t="s">
        <v>27</v>
      </c>
      <c r="J53" s="199" t="s">
        <v>236</v>
      </c>
      <c r="K53" s="199" t="s">
        <v>31</v>
      </c>
      <c r="L53" s="199" t="s">
        <v>33</v>
      </c>
      <c r="M53" s="171" t="s">
        <v>34</v>
      </c>
    </row>
    <row r="54" spans="1:13" ht="17.100000000000001" customHeight="1" thickBot="1" x14ac:dyDescent="0.35">
      <c r="A54" s="520" t="s">
        <v>325</v>
      </c>
      <c r="B54" s="274" t="s">
        <v>468</v>
      </c>
      <c r="C54" s="504" t="s">
        <v>471</v>
      </c>
      <c r="D54" s="506" t="s">
        <v>201</v>
      </c>
      <c r="E54" s="195"/>
      <c r="F54" s="504" t="s">
        <v>475</v>
      </c>
      <c r="G54" s="144" t="s">
        <v>200</v>
      </c>
      <c r="H54" s="195"/>
      <c r="I54" s="504" t="s">
        <v>477</v>
      </c>
      <c r="J54" s="81" t="s">
        <v>186</v>
      </c>
      <c r="K54" s="195"/>
      <c r="L54" s="221">
        <v>15.5</v>
      </c>
      <c r="M54" s="209">
        <f>IFERROR(SUM(E54,H54,K54)*L54,"")</f>
        <v>0</v>
      </c>
    </row>
    <row r="55" spans="1:13" ht="17.100000000000001" customHeight="1" thickBot="1" x14ac:dyDescent="0.35">
      <c r="A55" s="521"/>
      <c r="B55" s="274" t="s">
        <v>469</v>
      </c>
      <c r="C55" s="504" t="s">
        <v>474</v>
      </c>
      <c r="D55" s="506" t="s">
        <v>201</v>
      </c>
      <c r="E55" s="195"/>
      <c r="F55" s="504" t="s">
        <v>472</v>
      </c>
      <c r="G55" s="144" t="s">
        <v>200</v>
      </c>
      <c r="H55" s="195"/>
      <c r="I55" s="504" t="s">
        <v>478</v>
      </c>
      <c r="J55" s="81" t="s">
        <v>186</v>
      </c>
      <c r="K55" s="195"/>
      <c r="L55" s="221">
        <v>15.5</v>
      </c>
      <c r="M55" s="209">
        <f t="shared" ref="M55:M56" si="4">IFERROR(SUM(E55,H55,K55)*L55,"")</f>
        <v>0</v>
      </c>
    </row>
    <row r="56" spans="1:13" ht="17.100000000000001" customHeight="1" thickBot="1" x14ac:dyDescent="0.35">
      <c r="A56" s="522"/>
      <c r="B56" s="274" t="s">
        <v>470</v>
      </c>
      <c r="C56" s="504" t="s">
        <v>473</v>
      </c>
      <c r="D56" s="506" t="s">
        <v>201</v>
      </c>
      <c r="E56" s="19"/>
      <c r="F56" s="504" t="s">
        <v>476</v>
      </c>
      <c r="G56" s="144" t="s">
        <v>200</v>
      </c>
      <c r="H56" s="195"/>
      <c r="I56" s="504" t="s">
        <v>479</v>
      </c>
      <c r="J56" s="81" t="s">
        <v>186</v>
      </c>
      <c r="K56" s="195"/>
      <c r="L56" s="221">
        <v>15.5</v>
      </c>
      <c r="M56" s="209">
        <f t="shared" si="4"/>
        <v>0</v>
      </c>
    </row>
    <row r="57" spans="1:13" s="10" customFormat="1" ht="17.100000000000001" customHeight="1" thickBot="1" x14ac:dyDescent="0.35">
      <c r="A57" s="513" t="s">
        <v>319</v>
      </c>
      <c r="B57" s="299" t="s">
        <v>26</v>
      </c>
      <c r="C57" s="290" t="s">
        <v>27</v>
      </c>
      <c r="D57" s="490" t="s">
        <v>325</v>
      </c>
      <c r="E57" s="491"/>
      <c r="F57" s="491"/>
      <c r="G57" s="491"/>
      <c r="H57" s="491"/>
      <c r="I57" s="491"/>
      <c r="J57" s="492"/>
      <c r="K57" s="199" t="s">
        <v>31</v>
      </c>
      <c r="L57" s="171" t="s">
        <v>33</v>
      </c>
      <c r="M57" s="295" t="s">
        <v>34</v>
      </c>
    </row>
    <row r="58" spans="1:13" s="10" customFormat="1" ht="17.100000000000001" customHeight="1" x14ac:dyDescent="0.3">
      <c r="A58" s="501"/>
      <c r="B58" s="14" t="s">
        <v>395</v>
      </c>
      <c r="C58" s="198" t="s">
        <v>385</v>
      </c>
      <c r="D58" s="516" t="s">
        <v>392</v>
      </c>
      <c r="E58" s="517"/>
      <c r="F58" s="517"/>
      <c r="G58" s="517"/>
      <c r="H58" s="517"/>
      <c r="I58" s="517"/>
      <c r="J58" s="518"/>
      <c r="K58" s="191"/>
      <c r="L58" s="187">
        <v>270</v>
      </c>
      <c r="M58" s="204">
        <f>IFERROR(K58*L58,"")</f>
        <v>0</v>
      </c>
    </row>
    <row r="59" spans="1:13" s="10" customFormat="1" ht="17.100000000000001" customHeight="1" x14ac:dyDescent="0.3">
      <c r="A59" s="501"/>
      <c r="B59" s="498" t="s">
        <v>396</v>
      </c>
      <c r="C59" s="198" t="s">
        <v>386</v>
      </c>
      <c r="D59" s="472" t="s">
        <v>393</v>
      </c>
      <c r="E59" s="515"/>
      <c r="F59" s="515"/>
      <c r="G59" s="515"/>
      <c r="H59" s="515"/>
      <c r="I59" s="515"/>
      <c r="J59" s="473"/>
      <c r="K59" s="191"/>
      <c r="L59" s="187">
        <v>270</v>
      </c>
      <c r="M59" s="204">
        <f>IFERROR(K59*L59,"")</f>
        <v>0</v>
      </c>
    </row>
    <row r="60" spans="1:13" s="10" customFormat="1" ht="17.100000000000001" customHeight="1" thickBot="1" x14ac:dyDescent="0.35">
      <c r="A60" s="501"/>
      <c r="B60" s="9" t="s">
        <v>397</v>
      </c>
      <c r="C60" s="296" t="s">
        <v>387</v>
      </c>
      <c r="D60" s="493" t="s">
        <v>394</v>
      </c>
      <c r="E60" s="494"/>
      <c r="F60" s="494"/>
      <c r="G60" s="494"/>
      <c r="H60" s="494"/>
      <c r="I60" s="494"/>
      <c r="J60" s="495"/>
      <c r="K60" s="200"/>
      <c r="L60" s="201">
        <v>270</v>
      </c>
      <c r="M60" s="297">
        <f>IFERROR(K60*L60,"")</f>
        <v>0</v>
      </c>
    </row>
    <row r="61" spans="1:13" s="10" customFormat="1" ht="17.100000000000001" customHeight="1" thickBot="1" x14ac:dyDescent="0.35">
      <c r="A61" s="499" t="s">
        <v>241</v>
      </c>
      <c r="B61" s="261" t="s">
        <v>26</v>
      </c>
      <c r="C61" s="199" t="s">
        <v>27</v>
      </c>
      <c r="D61" s="199" t="s">
        <v>234</v>
      </c>
      <c r="E61" s="199" t="s">
        <v>31</v>
      </c>
      <c r="F61" s="199" t="s">
        <v>27</v>
      </c>
      <c r="G61" s="199" t="s">
        <v>235</v>
      </c>
      <c r="H61" s="199" t="s">
        <v>31</v>
      </c>
      <c r="I61" s="199" t="s">
        <v>27</v>
      </c>
      <c r="J61" s="199" t="s">
        <v>236</v>
      </c>
      <c r="K61" s="199" t="s">
        <v>31</v>
      </c>
      <c r="L61" s="199" t="s">
        <v>33</v>
      </c>
      <c r="M61" s="171" t="s">
        <v>34</v>
      </c>
    </row>
    <row r="62" spans="1:13" s="10" customFormat="1" ht="17.100000000000001" customHeight="1" thickBot="1" x14ac:dyDescent="0.35">
      <c r="A62" s="241"/>
      <c r="B62" s="277" t="s">
        <v>242</v>
      </c>
      <c r="C62" s="227" t="s">
        <v>286</v>
      </c>
      <c r="D62" s="196" t="s">
        <v>201</v>
      </c>
      <c r="E62" s="278"/>
      <c r="F62" s="227" t="s">
        <v>288</v>
      </c>
      <c r="G62" s="205" t="s">
        <v>200</v>
      </c>
      <c r="H62" s="298"/>
      <c r="I62" s="227" t="s">
        <v>290</v>
      </c>
      <c r="J62" s="206" t="s">
        <v>186</v>
      </c>
      <c r="K62" s="298"/>
      <c r="L62" s="279">
        <v>19</v>
      </c>
      <c r="M62" s="207">
        <f>IFERROR(SUM(E62,H62,K62)*L62,"")</f>
        <v>0</v>
      </c>
    </row>
    <row r="63" spans="1:13" s="83" customFormat="1" ht="17.100000000000001" customHeight="1" thickBot="1" x14ac:dyDescent="0.35">
      <c r="A63" s="241"/>
      <c r="B63" s="257" t="s">
        <v>372</v>
      </c>
      <c r="C63" s="208" t="s">
        <v>287</v>
      </c>
      <c r="D63" s="136" t="s">
        <v>201</v>
      </c>
      <c r="E63" s="19"/>
      <c r="F63" s="208" t="s">
        <v>289</v>
      </c>
      <c r="G63" s="144" t="s">
        <v>200</v>
      </c>
      <c r="H63" s="195"/>
      <c r="I63" s="208" t="s">
        <v>291</v>
      </c>
      <c r="J63" s="81" t="s">
        <v>186</v>
      </c>
      <c r="K63" s="195"/>
      <c r="L63" s="256">
        <v>19</v>
      </c>
      <c r="M63" s="209">
        <f>IFERROR(SUM(E63,H63,K63)*L63,"")</f>
        <v>0</v>
      </c>
    </row>
    <row r="64" spans="1:13" s="83" customFormat="1" ht="17.100000000000001" customHeight="1" thickBot="1" x14ac:dyDescent="0.35">
      <c r="A64" s="241"/>
      <c r="B64" s="257" t="s">
        <v>377</v>
      </c>
      <c r="C64" s="144" t="s">
        <v>382</v>
      </c>
      <c r="D64" s="136" t="s">
        <v>201</v>
      </c>
      <c r="E64" s="19"/>
      <c r="F64" s="208" t="s">
        <v>383</v>
      </c>
      <c r="G64" s="144" t="s">
        <v>200</v>
      </c>
      <c r="H64" s="195"/>
      <c r="I64" s="208" t="s">
        <v>384</v>
      </c>
      <c r="J64" s="81" t="s">
        <v>186</v>
      </c>
      <c r="K64" s="195"/>
      <c r="L64" s="256">
        <v>19</v>
      </c>
      <c r="M64" s="209">
        <f>IFERROR(SUM(E64,H64,K64)*L64,"")</f>
        <v>0</v>
      </c>
    </row>
    <row r="65" spans="1:13" ht="17.100000000000001" customHeight="1" thickBot="1" x14ac:dyDescent="0.35">
      <c r="A65" s="241"/>
      <c r="B65" s="264" t="s">
        <v>378</v>
      </c>
      <c r="C65" s="144" t="s">
        <v>379</v>
      </c>
      <c r="D65" s="80" t="s">
        <v>201</v>
      </c>
      <c r="E65" s="278"/>
      <c r="F65" s="208" t="s">
        <v>380</v>
      </c>
      <c r="G65" s="144" t="s">
        <v>200</v>
      </c>
      <c r="H65" s="195"/>
      <c r="I65" s="208" t="s">
        <v>381</v>
      </c>
      <c r="J65" s="324" t="s">
        <v>186</v>
      </c>
      <c r="K65" s="325"/>
      <c r="L65" s="256">
        <v>21</v>
      </c>
      <c r="M65" s="209">
        <f>IFERROR(SUM(E65,H65,K65)*L65,"")</f>
        <v>0</v>
      </c>
    </row>
    <row r="66" spans="1:13" ht="17.100000000000001" customHeight="1" thickBot="1" x14ac:dyDescent="0.35">
      <c r="A66" s="241"/>
      <c r="B66" s="285" t="s">
        <v>416</v>
      </c>
      <c r="C66" s="286" t="s">
        <v>225</v>
      </c>
      <c r="D66" s="179" t="s">
        <v>201</v>
      </c>
      <c r="E66" s="287"/>
      <c r="F66" s="286" t="s">
        <v>226</v>
      </c>
      <c r="G66" s="288" t="s">
        <v>200</v>
      </c>
      <c r="H66" s="287"/>
      <c r="I66" s="286" t="s">
        <v>227</v>
      </c>
      <c r="J66" s="105" t="s">
        <v>186</v>
      </c>
      <c r="K66" s="287"/>
      <c r="L66" s="256">
        <v>19</v>
      </c>
      <c r="M66" s="210">
        <f>IFERROR(SUM(E66,H66,K66)*L66,"")</f>
        <v>0</v>
      </c>
    </row>
    <row r="67" spans="1:13" ht="17.100000000000001" customHeight="1" thickBot="1" x14ac:dyDescent="0.35">
      <c r="A67" s="258" t="s">
        <v>243</v>
      </c>
      <c r="B67" s="261" t="s">
        <v>26</v>
      </c>
      <c r="C67" s="199" t="s">
        <v>27</v>
      </c>
      <c r="D67" s="199" t="s">
        <v>234</v>
      </c>
      <c r="E67" s="199" t="s">
        <v>31</v>
      </c>
      <c r="F67" s="199" t="s">
        <v>27</v>
      </c>
      <c r="G67" s="199" t="s">
        <v>235</v>
      </c>
      <c r="H67" s="199" t="s">
        <v>31</v>
      </c>
      <c r="I67" s="199" t="s">
        <v>27</v>
      </c>
      <c r="J67" s="199" t="s">
        <v>236</v>
      </c>
      <c r="K67" s="199" t="s">
        <v>31</v>
      </c>
      <c r="L67" s="199" t="s">
        <v>33</v>
      </c>
      <c r="M67" s="171" t="s">
        <v>34</v>
      </c>
    </row>
    <row r="68" spans="1:13" ht="17.100000000000001" customHeight="1" x14ac:dyDescent="0.3">
      <c r="A68" s="225"/>
      <c r="B68" s="274" t="s">
        <v>376</v>
      </c>
      <c r="C68" s="208" t="s">
        <v>292</v>
      </c>
      <c r="D68" s="127" t="s">
        <v>201</v>
      </c>
      <c r="E68" s="195"/>
      <c r="F68" s="208" t="s">
        <v>294</v>
      </c>
      <c r="G68" s="205" t="s">
        <v>200</v>
      </c>
      <c r="H68" s="195"/>
      <c r="I68" s="208" t="s">
        <v>296</v>
      </c>
      <c r="J68" s="81" t="s">
        <v>186</v>
      </c>
      <c r="K68" s="195"/>
      <c r="L68" s="221">
        <v>19</v>
      </c>
      <c r="M68" s="209">
        <f>IFERROR(SUM(E68,H68,K68)*L68,"")</f>
        <v>0</v>
      </c>
    </row>
    <row r="69" spans="1:13" ht="17.100000000000001" customHeight="1" x14ac:dyDescent="0.3">
      <c r="A69" s="241"/>
      <c r="B69" s="284" t="s">
        <v>375</v>
      </c>
      <c r="C69" s="208" t="s">
        <v>293</v>
      </c>
      <c r="D69" s="136" t="s">
        <v>201</v>
      </c>
      <c r="E69" s="195"/>
      <c r="F69" s="213" t="s">
        <v>295</v>
      </c>
      <c r="G69" s="205" t="s">
        <v>200</v>
      </c>
      <c r="H69" s="195"/>
      <c r="I69" s="213" t="s">
        <v>297</v>
      </c>
      <c r="J69" s="81" t="s">
        <v>186</v>
      </c>
      <c r="K69" s="195"/>
      <c r="L69" s="221">
        <v>19</v>
      </c>
      <c r="M69" s="209">
        <f>IFERROR(SUM(E69,H69,K69)*L69,"")</f>
        <v>0</v>
      </c>
    </row>
    <row r="70" spans="1:13" ht="17.100000000000001" customHeight="1" x14ac:dyDescent="0.3">
      <c r="A70" s="241"/>
      <c r="B70" s="257" t="s">
        <v>399</v>
      </c>
      <c r="C70" s="208" t="s">
        <v>401</v>
      </c>
      <c r="D70" s="136" t="s">
        <v>201</v>
      </c>
      <c r="E70" s="195"/>
      <c r="F70" s="213" t="s">
        <v>403</v>
      </c>
      <c r="G70" s="205" t="s">
        <v>200</v>
      </c>
      <c r="H70" s="195"/>
      <c r="I70" s="311" t="s">
        <v>405</v>
      </c>
      <c r="J70" s="312" t="s">
        <v>186</v>
      </c>
      <c r="K70" s="242"/>
      <c r="L70" s="221">
        <v>19</v>
      </c>
      <c r="M70" s="209">
        <f t="shared" ref="M70:M71" si="5">IFERROR(SUM(E70,H70,K70)*L70,"")</f>
        <v>0</v>
      </c>
    </row>
    <row r="71" spans="1:13" ht="17.100000000000001" customHeight="1" x14ac:dyDescent="0.3">
      <c r="A71" s="241"/>
      <c r="B71" s="264" t="s">
        <v>400</v>
      </c>
      <c r="C71" s="208" t="s">
        <v>402</v>
      </c>
      <c r="D71" s="136" t="s">
        <v>201</v>
      </c>
      <c r="E71" s="195"/>
      <c r="F71" s="213" t="s">
        <v>404</v>
      </c>
      <c r="G71" s="205" t="s">
        <v>200</v>
      </c>
      <c r="H71" s="195"/>
      <c r="I71" s="311" t="s">
        <v>406</v>
      </c>
      <c r="J71" s="312" t="s">
        <v>186</v>
      </c>
      <c r="K71" s="242"/>
      <c r="L71" s="221">
        <v>19</v>
      </c>
      <c r="M71" s="209">
        <f t="shared" si="5"/>
        <v>0</v>
      </c>
    </row>
    <row r="72" spans="1:13" ht="17.100000000000001" customHeight="1" x14ac:dyDescent="0.3">
      <c r="A72" s="241"/>
      <c r="B72" s="284" t="s">
        <v>388</v>
      </c>
      <c r="C72" s="208" t="s">
        <v>228</v>
      </c>
      <c r="D72" s="136" t="s">
        <v>201</v>
      </c>
      <c r="E72" s="195"/>
      <c r="F72" s="213" t="s">
        <v>229</v>
      </c>
      <c r="G72" s="205" t="s">
        <v>200</v>
      </c>
      <c r="H72" s="195"/>
      <c r="I72" s="213" t="s">
        <v>230</v>
      </c>
      <c r="J72" s="81" t="s">
        <v>186</v>
      </c>
      <c r="K72" s="195"/>
      <c r="L72" s="221">
        <v>19</v>
      </c>
      <c r="M72" s="209">
        <f>IFERROR(SUM(E72,H72,K72)*L72,"")</f>
        <v>0</v>
      </c>
    </row>
    <row r="73" spans="1:13" ht="17.100000000000001" customHeight="1" thickBot="1" x14ac:dyDescent="0.35">
      <c r="A73" s="241"/>
      <c r="B73" s="303" t="s">
        <v>389</v>
      </c>
      <c r="C73" s="286" t="s">
        <v>231</v>
      </c>
      <c r="D73" s="179" t="s">
        <v>201</v>
      </c>
      <c r="E73" s="287"/>
      <c r="F73" s="137" t="s">
        <v>232</v>
      </c>
      <c r="G73" s="239" t="s">
        <v>200</v>
      </c>
      <c r="H73" s="287"/>
      <c r="I73" s="137" t="s">
        <v>233</v>
      </c>
      <c r="J73" s="105" t="s">
        <v>186</v>
      </c>
      <c r="K73" s="287"/>
      <c r="L73" s="293">
        <v>19</v>
      </c>
      <c r="M73" s="210">
        <f>IFERROR(SUM(E73,H73,K73)*L73,"")</f>
        <v>0</v>
      </c>
    </row>
    <row r="74" spans="1:13" ht="17.100000000000001" customHeight="1" thickBot="1" x14ac:dyDescent="0.35">
      <c r="A74" s="305" t="s">
        <v>246</v>
      </c>
      <c r="B74" s="306" t="s">
        <v>26</v>
      </c>
      <c r="C74" s="199" t="s">
        <v>27</v>
      </c>
      <c r="D74" s="199" t="s">
        <v>234</v>
      </c>
      <c r="E74" s="199" t="s">
        <v>31</v>
      </c>
      <c r="F74" s="199" t="s">
        <v>27</v>
      </c>
      <c r="G74" s="199" t="s">
        <v>235</v>
      </c>
      <c r="H74" s="199" t="s">
        <v>31</v>
      </c>
      <c r="I74" s="199" t="s">
        <v>27</v>
      </c>
      <c r="J74" s="199" t="s">
        <v>236</v>
      </c>
      <c r="K74" s="199" t="s">
        <v>31</v>
      </c>
      <c r="L74" s="199" t="s">
        <v>33</v>
      </c>
      <c r="M74" s="171" t="s">
        <v>34</v>
      </c>
    </row>
    <row r="75" spans="1:13" ht="17.100000000000001" customHeight="1" x14ac:dyDescent="0.3">
      <c r="A75" s="225"/>
      <c r="B75" s="304" t="s">
        <v>245</v>
      </c>
      <c r="C75" s="227" t="s">
        <v>298</v>
      </c>
      <c r="D75" s="505" t="s">
        <v>431</v>
      </c>
      <c r="E75" s="507"/>
      <c r="F75" s="227" t="s">
        <v>300</v>
      </c>
      <c r="G75" s="205" t="s">
        <v>200</v>
      </c>
      <c r="H75" s="298"/>
      <c r="I75" s="227" t="s">
        <v>302</v>
      </c>
      <c r="J75" s="206" t="s">
        <v>186</v>
      </c>
      <c r="K75" s="298"/>
      <c r="L75" s="221">
        <v>19</v>
      </c>
      <c r="M75" s="207">
        <f>IFERROR(SUM(E75,H75,K75)*L75,"")</f>
        <v>0</v>
      </c>
    </row>
    <row r="76" spans="1:13" ht="17.100000000000001" customHeight="1" thickBot="1" x14ac:dyDescent="0.35">
      <c r="A76" s="226"/>
      <c r="B76" s="260" t="s">
        <v>374</v>
      </c>
      <c r="C76" s="504" t="s">
        <v>299</v>
      </c>
      <c r="D76" s="505" t="s">
        <v>431</v>
      </c>
      <c r="E76" s="242"/>
      <c r="F76" s="208" t="s">
        <v>301</v>
      </c>
      <c r="G76" s="144" t="s">
        <v>200</v>
      </c>
      <c r="H76" s="195"/>
      <c r="I76" s="208" t="s">
        <v>303</v>
      </c>
      <c r="J76" s="81" t="s">
        <v>431</v>
      </c>
      <c r="K76" s="242"/>
      <c r="L76" s="221">
        <v>19</v>
      </c>
      <c r="M76" s="209">
        <f>IFERROR(SUM(E76,H76,K76)*L76,"")</f>
        <v>0</v>
      </c>
    </row>
    <row r="77" spans="1:13" ht="17.100000000000001" customHeight="1" thickBot="1" x14ac:dyDescent="0.35">
      <c r="A77" s="258" t="s">
        <v>244</v>
      </c>
      <c r="B77" s="261" t="s">
        <v>26</v>
      </c>
      <c r="C77" s="199" t="s">
        <v>27</v>
      </c>
      <c r="D77" s="199" t="s">
        <v>234</v>
      </c>
      <c r="E77" s="199" t="s">
        <v>31</v>
      </c>
      <c r="F77" s="199" t="s">
        <v>27</v>
      </c>
      <c r="G77" s="199" t="s">
        <v>235</v>
      </c>
      <c r="H77" s="199" t="s">
        <v>31</v>
      </c>
      <c r="I77" s="199" t="s">
        <v>27</v>
      </c>
      <c r="J77" s="199" t="s">
        <v>236</v>
      </c>
      <c r="K77" s="199" t="s">
        <v>31</v>
      </c>
      <c r="L77" s="199" t="s">
        <v>33</v>
      </c>
      <c r="M77" s="171" t="s">
        <v>34</v>
      </c>
    </row>
    <row r="78" spans="1:13" ht="17.100000000000001" customHeight="1" x14ac:dyDescent="0.3">
      <c r="A78" s="225"/>
      <c r="B78" s="274" t="s">
        <v>373</v>
      </c>
      <c r="C78" s="313" t="s">
        <v>320</v>
      </c>
      <c r="D78" s="310" t="s">
        <v>201</v>
      </c>
      <c r="E78" s="195"/>
      <c r="F78" s="208" t="s">
        <v>321</v>
      </c>
      <c r="G78" s="144" t="s">
        <v>200</v>
      </c>
      <c r="H78" s="195"/>
      <c r="I78" s="208" t="s">
        <v>322</v>
      </c>
      <c r="J78" s="81" t="s">
        <v>186</v>
      </c>
      <c r="K78" s="195"/>
      <c r="L78" s="221">
        <v>19</v>
      </c>
      <c r="M78" s="209">
        <f>IFERROR(SUM(E78,H78,K78)*L78,"")</f>
        <v>0</v>
      </c>
    </row>
    <row r="79" spans="1:13" ht="17.100000000000001" customHeight="1" thickBot="1" x14ac:dyDescent="0.35">
      <c r="A79" s="225"/>
      <c r="B79" s="260" t="s">
        <v>247</v>
      </c>
      <c r="C79" s="208" t="s">
        <v>304</v>
      </c>
      <c r="D79" s="78" t="s">
        <v>201</v>
      </c>
      <c r="E79" s="19"/>
      <c r="F79" s="208" t="s">
        <v>305</v>
      </c>
      <c r="G79" s="144" t="s">
        <v>200</v>
      </c>
      <c r="H79" s="195"/>
      <c r="I79" s="208" t="s">
        <v>306</v>
      </c>
      <c r="J79" s="81" t="s">
        <v>186</v>
      </c>
      <c r="K79" s="195"/>
      <c r="L79" s="221">
        <v>19</v>
      </c>
      <c r="M79" s="209">
        <f>IFERROR(SUM(E79,H79,K79)*L79,"")</f>
        <v>0</v>
      </c>
    </row>
    <row r="80" spans="1:13" ht="16.649999999999999" customHeight="1" thickBot="1" x14ac:dyDescent="0.35">
      <c r="A80" s="416" t="s">
        <v>248</v>
      </c>
      <c r="B80" s="263" t="s">
        <v>330</v>
      </c>
      <c r="C80" s="231" t="s">
        <v>202</v>
      </c>
      <c r="D80" s="414" t="s">
        <v>199</v>
      </c>
      <c r="E80" s="415"/>
      <c r="F80" s="414"/>
      <c r="G80" s="489"/>
      <c r="H80" s="489"/>
      <c r="I80" s="489"/>
      <c r="J80" s="415"/>
      <c r="K80" s="323"/>
      <c r="L80" s="232">
        <v>2.5</v>
      </c>
      <c r="M80" s="233">
        <f t="shared" ref="M80:M85" si="6">IFERROR((K80)*L80,"")</f>
        <v>0</v>
      </c>
    </row>
    <row r="81" spans="1:14" ht="16.95" customHeight="1" thickBot="1" x14ac:dyDescent="0.35">
      <c r="A81" s="417"/>
      <c r="B81" s="264" t="s">
        <v>426</v>
      </c>
      <c r="C81" s="136" t="s">
        <v>249</v>
      </c>
      <c r="D81" s="459" t="s">
        <v>222</v>
      </c>
      <c r="E81" s="471"/>
      <c r="F81" s="459"/>
      <c r="G81" s="457"/>
      <c r="H81" s="457"/>
      <c r="I81" s="457"/>
      <c r="J81" s="471"/>
      <c r="K81" s="323"/>
      <c r="L81" s="220">
        <v>4</v>
      </c>
      <c r="M81" s="233">
        <f t="shared" si="6"/>
        <v>0</v>
      </c>
    </row>
    <row r="82" spans="1:14" ht="16.95" customHeight="1" thickBot="1" x14ac:dyDescent="0.35">
      <c r="A82" s="417"/>
      <c r="B82" s="264" t="s">
        <v>331</v>
      </c>
      <c r="C82" s="136" t="s">
        <v>250</v>
      </c>
      <c r="D82" s="459" t="s">
        <v>222</v>
      </c>
      <c r="E82" s="471"/>
      <c r="F82" s="459"/>
      <c r="G82" s="457"/>
      <c r="H82" s="457"/>
      <c r="I82" s="457"/>
      <c r="J82" s="471"/>
      <c r="K82" s="323"/>
      <c r="L82" s="220">
        <v>4</v>
      </c>
      <c r="M82" s="233">
        <f t="shared" si="6"/>
        <v>0</v>
      </c>
    </row>
    <row r="83" spans="1:14" ht="16.95" customHeight="1" thickBot="1" x14ac:dyDescent="0.35">
      <c r="A83" s="417"/>
      <c r="B83" s="264" t="s">
        <v>332</v>
      </c>
      <c r="C83" s="136" t="s">
        <v>251</v>
      </c>
      <c r="D83" s="459" t="s">
        <v>222</v>
      </c>
      <c r="E83" s="471"/>
      <c r="F83" s="459"/>
      <c r="G83" s="457"/>
      <c r="H83" s="457"/>
      <c r="I83" s="457"/>
      <c r="J83" s="471"/>
      <c r="K83" s="323"/>
      <c r="L83" s="220">
        <v>4</v>
      </c>
      <c r="M83" s="233">
        <f t="shared" si="6"/>
        <v>0</v>
      </c>
    </row>
    <row r="84" spans="1:14" ht="16.95" customHeight="1" thickBot="1" x14ac:dyDescent="0.35">
      <c r="A84" s="417"/>
      <c r="B84" s="264" t="s">
        <v>333</v>
      </c>
      <c r="C84" s="136" t="s">
        <v>419</v>
      </c>
      <c r="D84" s="459" t="s">
        <v>222</v>
      </c>
      <c r="E84" s="471"/>
      <c r="F84" s="459"/>
      <c r="G84" s="457"/>
      <c r="H84" s="457"/>
      <c r="I84" s="457"/>
      <c r="J84" s="471"/>
      <c r="K84" s="323"/>
      <c r="L84" s="220">
        <v>4</v>
      </c>
      <c r="M84" s="233">
        <f t="shared" si="6"/>
        <v>0</v>
      </c>
    </row>
    <row r="85" spans="1:14" ht="16.95" customHeight="1" thickBot="1" x14ac:dyDescent="0.35">
      <c r="A85" s="418"/>
      <c r="B85" s="270" t="s">
        <v>252</v>
      </c>
      <c r="C85" s="197" t="s">
        <v>253</v>
      </c>
      <c r="D85" s="476" t="s">
        <v>222</v>
      </c>
      <c r="E85" s="477"/>
      <c r="F85" s="476"/>
      <c r="G85" s="478"/>
      <c r="H85" s="478"/>
      <c r="I85" s="478"/>
      <c r="J85" s="477"/>
      <c r="K85" s="323"/>
      <c r="L85" s="222">
        <v>6</v>
      </c>
      <c r="M85" s="233">
        <f t="shared" si="6"/>
        <v>0</v>
      </c>
    </row>
    <row r="86" spans="1:14" ht="16.95" customHeight="1" thickBot="1" x14ac:dyDescent="0.35">
      <c r="A86" s="484" t="s">
        <v>334</v>
      </c>
      <c r="B86" s="479" t="s">
        <v>155</v>
      </c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1"/>
    </row>
    <row r="87" spans="1:14" ht="16.95" customHeight="1" x14ac:dyDescent="0.3">
      <c r="A87" s="485"/>
      <c r="B87" s="304" t="s">
        <v>211</v>
      </c>
      <c r="C87" s="196" t="s">
        <v>209</v>
      </c>
      <c r="D87" s="465" t="s">
        <v>200</v>
      </c>
      <c r="E87" s="466"/>
      <c r="F87" s="278"/>
      <c r="G87" s="428" t="s">
        <v>210</v>
      </c>
      <c r="H87" s="429"/>
      <c r="I87" s="465" t="s">
        <v>186</v>
      </c>
      <c r="J87" s="466"/>
      <c r="K87" s="278"/>
      <c r="L87" s="187">
        <v>10.5</v>
      </c>
      <c r="M87" s="207">
        <f>IFERROR(SUM(F87,K87)*L87,"")</f>
        <v>0</v>
      </c>
    </row>
    <row r="88" spans="1:14" ht="16.95" customHeight="1" x14ac:dyDescent="0.3">
      <c r="A88" s="485"/>
      <c r="B88" s="214" t="s">
        <v>206</v>
      </c>
      <c r="C88" s="136" t="s">
        <v>212</v>
      </c>
      <c r="D88" s="474" t="s">
        <v>200</v>
      </c>
      <c r="E88" s="475"/>
      <c r="F88" s="4"/>
      <c r="G88" s="472" t="s">
        <v>213</v>
      </c>
      <c r="H88" s="473"/>
      <c r="I88" s="474" t="s">
        <v>186</v>
      </c>
      <c r="J88" s="475"/>
      <c r="K88" s="19"/>
      <c r="L88" s="187">
        <v>10.5</v>
      </c>
      <c r="M88" s="209">
        <f>IFERROR(SUM(F88,K88)*L88,"")</f>
        <v>0</v>
      </c>
    </row>
    <row r="89" spans="1:14" ht="16.95" customHeight="1" thickBot="1" x14ac:dyDescent="0.35">
      <c r="A89" s="485"/>
      <c r="B89" s="217" t="s">
        <v>224</v>
      </c>
      <c r="C89" s="234" t="s">
        <v>214</v>
      </c>
      <c r="D89" s="391" t="s">
        <v>200</v>
      </c>
      <c r="E89" s="392"/>
      <c r="F89" s="235"/>
      <c r="G89" s="393" t="s">
        <v>215</v>
      </c>
      <c r="H89" s="394"/>
      <c r="I89" s="391" t="s">
        <v>186</v>
      </c>
      <c r="J89" s="392"/>
      <c r="K89" s="236"/>
      <c r="L89" s="222">
        <v>10.5</v>
      </c>
      <c r="M89" s="212">
        <f t="shared" ref="M89" si="7">IFERROR(SUM(F89,K89)*L89,"")</f>
        <v>0</v>
      </c>
    </row>
    <row r="90" spans="1:14" ht="15" customHeight="1" thickBot="1" x14ac:dyDescent="0.35">
      <c r="A90" s="485"/>
      <c r="B90" s="479" t="s">
        <v>205</v>
      </c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1"/>
      <c r="N90" s="17"/>
    </row>
    <row r="91" spans="1:14" ht="15" customHeight="1" x14ac:dyDescent="0.3">
      <c r="A91" s="485"/>
      <c r="B91" s="304" t="s">
        <v>211</v>
      </c>
      <c r="C91" s="196" t="s">
        <v>216</v>
      </c>
      <c r="D91" s="465" t="s">
        <v>200</v>
      </c>
      <c r="E91" s="466"/>
      <c r="F91" s="216"/>
      <c r="G91" s="428" t="s">
        <v>217</v>
      </c>
      <c r="H91" s="429"/>
      <c r="I91" s="465" t="s">
        <v>186</v>
      </c>
      <c r="J91" s="466"/>
      <c r="K91" s="223"/>
      <c r="L91" s="187">
        <v>10.5</v>
      </c>
      <c r="M91" s="207">
        <f>IFERROR(SUM(F91,K91)*L91,"")</f>
        <v>0</v>
      </c>
      <c r="N91" s="17"/>
    </row>
    <row r="92" spans="1:14" ht="15" customHeight="1" x14ac:dyDescent="0.3">
      <c r="A92" s="485"/>
      <c r="B92" s="260" t="s">
        <v>203</v>
      </c>
      <c r="C92" s="196" t="s">
        <v>218</v>
      </c>
      <c r="D92" s="474" t="s">
        <v>200</v>
      </c>
      <c r="E92" s="475"/>
      <c r="F92" s="216"/>
      <c r="G92" s="472" t="s">
        <v>220</v>
      </c>
      <c r="H92" s="473"/>
      <c r="I92" s="474" t="s">
        <v>186</v>
      </c>
      <c r="J92" s="475"/>
      <c r="K92" s="223"/>
      <c r="L92" s="187">
        <v>10.5</v>
      </c>
      <c r="M92" s="209">
        <f t="shared" ref="M92:M93" si="8">IFERROR(SUM(F92,K92)*L92,"")</f>
        <v>0</v>
      </c>
      <c r="N92" s="17"/>
    </row>
    <row r="93" spans="1:14" ht="15" customHeight="1" thickBot="1" x14ac:dyDescent="0.35">
      <c r="A93" s="486"/>
      <c r="B93" s="270" t="s">
        <v>204</v>
      </c>
      <c r="C93" s="179" t="s">
        <v>219</v>
      </c>
      <c r="D93" s="391" t="s">
        <v>200</v>
      </c>
      <c r="E93" s="392"/>
      <c r="F93" s="88"/>
      <c r="G93" s="393" t="s">
        <v>221</v>
      </c>
      <c r="H93" s="394"/>
      <c r="I93" s="391" t="s">
        <v>186</v>
      </c>
      <c r="J93" s="392"/>
      <c r="K93" s="101"/>
      <c r="L93" s="187">
        <v>10.5</v>
      </c>
      <c r="M93" s="210">
        <f t="shared" si="8"/>
        <v>0</v>
      </c>
      <c r="N93" s="17"/>
    </row>
    <row r="94" spans="1:14" ht="15" customHeight="1" thickBot="1" x14ac:dyDescent="0.35">
      <c r="A94" s="395" t="s">
        <v>254</v>
      </c>
      <c r="B94" s="261" t="s">
        <v>26</v>
      </c>
      <c r="C94" s="199" t="s">
        <v>27</v>
      </c>
      <c r="D94" s="199" t="s">
        <v>75</v>
      </c>
      <c r="E94" s="199" t="s">
        <v>31</v>
      </c>
      <c r="F94" s="199" t="s">
        <v>27</v>
      </c>
      <c r="G94" s="199" t="s">
        <v>235</v>
      </c>
      <c r="H94" s="199" t="s">
        <v>31</v>
      </c>
      <c r="I94" s="199" t="s">
        <v>27</v>
      </c>
      <c r="J94" s="199" t="s">
        <v>236</v>
      </c>
      <c r="K94" s="199" t="s">
        <v>31</v>
      </c>
      <c r="L94" s="199" t="s">
        <v>33</v>
      </c>
      <c r="M94" s="171" t="s">
        <v>34</v>
      </c>
      <c r="N94" s="17"/>
    </row>
    <row r="95" spans="1:14" ht="16.8" customHeight="1" x14ac:dyDescent="0.3">
      <c r="A95" s="396"/>
      <c r="B95" s="307" t="s">
        <v>432</v>
      </c>
      <c r="C95" s="147" t="s">
        <v>407</v>
      </c>
      <c r="D95" s="147" t="s">
        <v>255</v>
      </c>
      <c r="E95" s="188"/>
      <c r="F95" s="147" t="s">
        <v>408</v>
      </c>
      <c r="G95" s="147" t="s">
        <v>256</v>
      </c>
      <c r="H95" s="308"/>
      <c r="I95" s="147" t="s">
        <v>409</v>
      </c>
      <c r="J95" s="147" t="s">
        <v>257</v>
      </c>
      <c r="K95" s="291" t="s">
        <v>325</v>
      </c>
      <c r="L95" s="187">
        <v>12.5</v>
      </c>
      <c r="M95" s="207">
        <f>IFERROR(SUM(E95,H95,K95)*L95,"")</f>
        <v>0</v>
      </c>
      <c r="N95" s="17"/>
    </row>
    <row r="96" spans="1:14" ht="15" customHeight="1" x14ac:dyDescent="0.3">
      <c r="A96" s="396"/>
      <c r="B96" s="265" t="s">
        <v>433</v>
      </c>
      <c r="C96" s="149" t="s">
        <v>410</v>
      </c>
      <c r="D96" s="136" t="s">
        <v>255</v>
      </c>
      <c r="E96" s="189"/>
      <c r="F96" s="149" t="s">
        <v>411</v>
      </c>
      <c r="G96" s="149" t="s">
        <v>256</v>
      </c>
      <c r="H96" s="193"/>
      <c r="I96" s="149" t="s">
        <v>412</v>
      </c>
      <c r="J96" s="149" t="s">
        <v>257</v>
      </c>
      <c r="K96" s="291" t="s">
        <v>325</v>
      </c>
      <c r="L96" s="220">
        <v>12.5</v>
      </c>
      <c r="M96" s="209">
        <f>IFERROR(SUM(E96,H96,K96)*L96,"")</f>
        <v>0</v>
      </c>
      <c r="N96" s="17"/>
    </row>
    <row r="97" spans="1:14" ht="15" customHeight="1" x14ac:dyDescent="0.3">
      <c r="A97" s="396"/>
      <c r="B97" s="265" t="s">
        <v>434</v>
      </c>
      <c r="C97" s="149" t="s">
        <v>413</v>
      </c>
      <c r="D97" s="136" t="s">
        <v>255</v>
      </c>
      <c r="E97" s="189"/>
      <c r="F97" s="136" t="s">
        <v>414</v>
      </c>
      <c r="G97" s="149" t="s">
        <v>256</v>
      </c>
      <c r="H97" s="193"/>
      <c r="I97" s="136" t="s">
        <v>415</v>
      </c>
      <c r="J97" s="149" t="s">
        <v>257</v>
      </c>
      <c r="K97" s="291" t="s">
        <v>325</v>
      </c>
      <c r="L97" s="220">
        <v>12.5</v>
      </c>
      <c r="M97" s="209">
        <f>IFERROR(SUM(E97,H97,K97)*L97,"")</f>
        <v>0</v>
      </c>
      <c r="N97" s="25"/>
    </row>
    <row r="98" spans="1:14" ht="15" customHeight="1" x14ac:dyDescent="0.3">
      <c r="A98" s="397"/>
      <c r="B98" s="260" t="s">
        <v>390</v>
      </c>
      <c r="C98" s="149" t="s">
        <v>307</v>
      </c>
      <c r="D98" s="136" t="s">
        <v>308</v>
      </c>
      <c r="E98" s="189"/>
      <c r="F98" s="149" t="s">
        <v>309</v>
      </c>
      <c r="G98" s="136" t="s">
        <v>310</v>
      </c>
      <c r="H98" s="193"/>
      <c r="I98" s="385"/>
      <c r="J98" s="386"/>
      <c r="K98" s="387"/>
      <c r="L98" s="220">
        <v>10</v>
      </c>
      <c r="M98" s="209">
        <f>IFERROR(SUM(E98,H98)*L98,"")</f>
        <v>0</v>
      </c>
      <c r="N98" s="17"/>
    </row>
    <row r="99" spans="1:14" ht="13.95" customHeight="1" thickBot="1" x14ac:dyDescent="0.35">
      <c r="A99" s="398"/>
      <c r="B99" s="270" t="s">
        <v>391</v>
      </c>
      <c r="C99" s="177" t="s">
        <v>311</v>
      </c>
      <c r="D99" s="197" t="s">
        <v>308</v>
      </c>
      <c r="E99" s="192"/>
      <c r="F99" s="177" t="s">
        <v>312</v>
      </c>
      <c r="G99" s="197" t="s">
        <v>310</v>
      </c>
      <c r="H99" s="194"/>
      <c r="I99" s="388"/>
      <c r="J99" s="389"/>
      <c r="K99" s="390"/>
      <c r="L99" s="220">
        <v>10</v>
      </c>
      <c r="M99" s="209">
        <f>IFERROR(SUM(E99,H99)*L99,"")</f>
        <v>0</v>
      </c>
    </row>
    <row r="100" spans="1:14" ht="15" thickBot="1" x14ac:dyDescent="0.35">
      <c r="A100" s="217"/>
      <c r="B100" s="178"/>
      <c r="C100" s="218"/>
      <c r="D100" s="218"/>
      <c r="E100" s="218"/>
      <c r="F100" s="111"/>
      <c r="G100" s="218"/>
      <c r="H100" s="219"/>
      <c r="I100" s="219"/>
      <c r="J100" s="219"/>
      <c r="K100" s="52" t="s">
        <v>131</v>
      </c>
      <c r="L100" s="53"/>
      <c r="M100" s="54">
        <f xml:space="preserve"> SUM(M18:M19,M21:M27,M29:M33,M36:M43,M57:M60,M62:M66,M68:M73,M75:M76,M78:M79,M80:M85,M87:M89,M91:M99)</f>
        <v>0</v>
      </c>
    </row>
    <row r="102" spans="1:14" x14ac:dyDescent="0.3">
      <c r="K102">
        <f>K21+K30+K63+K66+K69+K79+H21+H29+H30+H31+H63+H66+H69+H79+E21+E29+E30+E62+E63+E66+E69+E79</f>
        <v>0</v>
      </c>
      <c r="M102" s="259">
        <f>M100</f>
        <v>0</v>
      </c>
    </row>
  </sheetData>
  <mergeCells count="82">
    <mergeCell ref="B7:C7"/>
    <mergeCell ref="D58:J58"/>
    <mergeCell ref="D57:J57"/>
    <mergeCell ref="D60:J60"/>
    <mergeCell ref="D81:E81"/>
    <mergeCell ref="A86:A93"/>
    <mergeCell ref="D89:E89"/>
    <mergeCell ref="D92:E92"/>
    <mergeCell ref="G92:H92"/>
    <mergeCell ref="I92:J92"/>
    <mergeCell ref="D88:E88"/>
    <mergeCell ref="D91:E91"/>
    <mergeCell ref="G91:H91"/>
    <mergeCell ref="I91:J91"/>
    <mergeCell ref="B90:M90"/>
    <mergeCell ref="J1:K1"/>
    <mergeCell ref="J2:K2"/>
    <mergeCell ref="J3:K3"/>
    <mergeCell ref="J5:K5"/>
    <mergeCell ref="I89:J89"/>
    <mergeCell ref="F84:J84"/>
    <mergeCell ref="G88:H88"/>
    <mergeCell ref="I88:J88"/>
    <mergeCell ref="F9:I9"/>
    <mergeCell ref="G89:H89"/>
    <mergeCell ref="F85:J85"/>
    <mergeCell ref="B86:M86"/>
    <mergeCell ref="B14:C14"/>
    <mergeCell ref="F7:I7"/>
    <mergeCell ref="D7:E7"/>
    <mergeCell ref="D8:E8"/>
    <mergeCell ref="D10:E10"/>
    <mergeCell ref="F10:I10"/>
    <mergeCell ref="J8:M8"/>
    <mergeCell ref="D13:I13"/>
    <mergeCell ref="D87:E87"/>
    <mergeCell ref="I87:J87"/>
    <mergeCell ref="D85:E85"/>
    <mergeCell ref="F80:J80"/>
    <mergeCell ref="F81:J81"/>
    <mergeCell ref="F82:J82"/>
    <mergeCell ref="F83:J83"/>
    <mergeCell ref="D83:E83"/>
    <mergeCell ref="D82:E82"/>
    <mergeCell ref="D84:E84"/>
    <mergeCell ref="L5:M5"/>
    <mergeCell ref="B6:C6"/>
    <mergeCell ref="D6:I6"/>
    <mergeCell ref="J6:M6"/>
    <mergeCell ref="J9:M15"/>
    <mergeCell ref="B10:C10"/>
    <mergeCell ref="B11:C11"/>
    <mergeCell ref="D11:I11"/>
    <mergeCell ref="B12:C12"/>
    <mergeCell ref="D12:I12"/>
    <mergeCell ref="B13:C13"/>
    <mergeCell ref="J7:M7"/>
    <mergeCell ref="B8:C8"/>
    <mergeCell ref="B9:C9"/>
    <mergeCell ref="F8:I8"/>
    <mergeCell ref="D9:E9"/>
    <mergeCell ref="A94:A99"/>
    <mergeCell ref="D14:I14"/>
    <mergeCell ref="B15:C15"/>
    <mergeCell ref="D15:I15"/>
    <mergeCell ref="D17:J17"/>
    <mergeCell ref="D18:J18"/>
    <mergeCell ref="D19:J19"/>
    <mergeCell ref="D80:E80"/>
    <mergeCell ref="A80:A85"/>
    <mergeCell ref="A17:A19"/>
    <mergeCell ref="A57:A60"/>
    <mergeCell ref="D59:J59"/>
    <mergeCell ref="A21:A26"/>
    <mergeCell ref="A29:A33"/>
    <mergeCell ref="A36:A38"/>
    <mergeCell ref="G87:H87"/>
    <mergeCell ref="I98:K98"/>
    <mergeCell ref="I99:K99"/>
    <mergeCell ref="I93:J93"/>
    <mergeCell ref="G93:H93"/>
    <mergeCell ref="D93:E93"/>
  </mergeCells>
  <phoneticPr fontId="17" type="noConversion"/>
  <hyperlinks>
    <hyperlink ref="L1" r:id="rId1" xr:uid="{F1DD15A3-D257-4604-90B8-CC244DE6B3FF}"/>
  </hyperlinks>
  <pageMargins left="0.25" right="0.25" top="0.75" bottom="0.75" header="0.3" footer="0.3"/>
  <pageSetup scale="32" fitToHeight="0" orientation="portrait" r:id="rId2"/>
  <headerFooter>
    <oddFooter>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B2:F15"/>
  <sheetViews>
    <sheetView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8.6640625" defaultRowHeight="14.4" x14ac:dyDescent="0.3"/>
  <cols>
    <col min="2" max="2" width="28.44140625" bestFit="1" customWidth="1"/>
  </cols>
  <sheetData>
    <row r="2" spans="2:6" x14ac:dyDescent="0.3">
      <c r="C2" s="496" t="s">
        <v>132</v>
      </c>
      <c r="D2" s="496"/>
      <c r="E2" s="496" t="s">
        <v>133</v>
      </c>
      <c r="F2" s="496"/>
    </row>
    <row r="3" spans="2:6" x14ac:dyDescent="0.3">
      <c r="C3" s="83" t="s">
        <v>28</v>
      </c>
      <c r="D3" s="83" t="s">
        <v>29</v>
      </c>
      <c r="E3" s="83" t="s">
        <v>28</v>
      </c>
      <c r="F3" s="83" t="s">
        <v>29</v>
      </c>
    </row>
    <row r="4" spans="2:6" x14ac:dyDescent="0.3">
      <c r="B4" t="s">
        <v>134</v>
      </c>
      <c r="C4" s="83">
        <v>50</v>
      </c>
      <c r="D4" s="83" t="s">
        <v>198</v>
      </c>
      <c r="E4" s="83"/>
      <c r="F4" s="83"/>
    </row>
    <row r="5" spans="2:6" x14ac:dyDescent="0.3">
      <c r="B5" t="s">
        <v>196</v>
      </c>
      <c r="C5" s="83">
        <v>5</v>
      </c>
      <c r="D5" s="83">
        <v>10</v>
      </c>
      <c r="E5" s="83">
        <v>5</v>
      </c>
      <c r="F5" s="83">
        <v>10</v>
      </c>
    </row>
    <row r="6" spans="2:6" x14ac:dyDescent="0.3">
      <c r="B6" t="s">
        <v>135</v>
      </c>
      <c r="C6" s="83"/>
      <c r="D6" s="83"/>
      <c r="E6" s="83">
        <v>100</v>
      </c>
      <c r="F6" s="83"/>
    </row>
    <row r="7" spans="2:6" x14ac:dyDescent="0.3">
      <c r="B7" t="s">
        <v>136</v>
      </c>
      <c r="C7" s="83">
        <v>18</v>
      </c>
      <c r="D7" s="83">
        <v>120</v>
      </c>
      <c r="E7" s="83"/>
      <c r="F7" s="83"/>
    </row>
    <row r="8" spans="2:6" x14ac:dyDescent="0.3">
      <c r="B8" t="s">
        <v>137</v>
      </c>
      <c r="C8" s="83"/>
      <c r="D8" s="83"/>
      <c r="E8" s="83">
        <v>10</v>
      </c>
      <c r="F8" s="83" t="s">
        <v>197</v>
      </c>
    </row>
    <row r="9" spans="2:6" x14ac:dyDescent="0.3">
      <c r="B9" t="s">
        <v>138</v>
      </c>
      <c r="C9" s="83">
        <v>50</v>
      </c>
      <c r="D9" s="83">
        <v>200</v>
      </c>
      <c r="E9" s="83"/>
      <c r="F9" s="83"/>
    </row>
    <row r="10" spans="2:6" x14ac:dyDescent="0.3">
      <c r="B10" t="s">
        <v>139</v>
      </c>
      <c r="C10" s="83"/>
      <c r="D10" s="83"/>
      <c r="E10" s="83">
        <v>10</v>
      </c>
      <c r="F10" s="83"/>
    </row>
    <row r="11" spans="2:6" x14ac:dyDescent="0.3">
      <c r="B11" t="s">
        <v>140</v>
      </c>
      <c r="C11" s="83"/>
      <c r="D11" s="83"/>
      <c r="E11" s="83">
        <v>5</v>
      </c>
      <c r="F11" s="83">
        <v>10</v>
      </c>
    </row>
    <row r="12" spans="2:6" x14ac:dyDescent="0.3">
      <c r="B12" t="s">
        <v>141</v>
      </c>
      <c r="C12" s="83">
        <v>25</v>
      </c>
      <c r="D12" s="83">
        <v>50</v>
      </c>
      <c r="E12" s="83">
        <v>50</v>
      </c>
      <c r="F12" s="83">
        <v>100</v>
      </c>
    </row>
    <row r="13" spans="2:6" x14ac:dyDescent="0.3">
      <c r="B13" t="s">
        <v>142</v>
      </c>
      <c r="C13" s="83"/>
      <c r="D13" s="83"/>
      <c r="E13" s="83">
        <v>10</v>
      </c>
      <c r="F13" s="83" t="s">
        <v>197</v>
      </c>
    </row>
    <row r="14" spans="2:6" x14ac:dyDescent="0.3">
      <c r="B14" t="s">
        <v>143</v>
      </c>
      <c r="C14" s="83">
        <v>20</v>
      </c>
      <c r="D14" s="83" t="s">
        <v>197</v>
      </c>
      <c r="E14" s="83">
        <v>60</v>
      </c>
      <c r="F14" s="83" t="s">
        <v>197</v>
      </c>
    </row>
    <row r="15" spans="2:6" x14ac:dyDescent="0.3">
      <c r="B15" t="s">
        <v>144</v>
      </c>
      <c r="C15" s="83">
        <v>12</v>
      </c>
      <c r="D15" s="83" t="s">
        <v>197</v>
      </c>
      <c r="E15" s="83">
        <v>72</v>
      </c>
      <c r="F15" s="83" t="s">
        <v>197</v>
      </c>
    </row>
  </sheetData>
  <mergeCells count="2">
    <mergeCell ref="C2:D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Babiators Order Form_US</vt:lpstr>
      <vt:lpstr>2024 Order Form</vt:lpstr>
      <vt:lpstr>Minimums</vt:lpstr>
      <vt:lpstr>'2024 Order Form'!Print_Area</vt:lpstr>
      <vt:lpstr>'Babiators Order Form_US'!Print_Area</vt:lpstr>
      <vt:lpstr>'2024 Order Form'!Print_Titles</vt:lpstr>
      <vt:lpstr>'Babiators Order Form_US'!Print_Titles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Wes Busroe</cp:lastModifiedBy>
  <cp:revision/>
  <cp:lastPrinted>2023-01-31T18:02:39Z</cp:lastPrinted>
  <dcterms:created xsi:type="dcterms:W3CDTF">2012-05-02T19:26:14Z</dcterms:created>
  <dcterms:modified xsi:type="dcterms:W3CDTF">2024-03-29T13:57:27Z</dcterms:modified>
</cp:coreProperties>
</file>